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D:\Universidad Politecnica LZC 2023\ADMINISTRATIVO\Estados Financieros 2023 SFA\Fomato Excel\Cuenta Pública\"/>
    </mc:Choice>
  </mc:AlternateContent>
  <xr:revisionPtr revIDLastSave="0" documentId="13_ncr:1_{A0E27C4F-0BC5-40B6-AD39-EFC17D451A7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Evaluacion" sheetId="3" r:id="rId1"/>
    <sheet name="Reporte" sheetId="2" r:id="rId2"/>
  </sheets>
  <definedNames>
    <definedName name="_xlnm.Print_Area" localSheetId="0">Evaluacion!$A$1:$N$310</definedName>
    <definedName name="_xlnm.Print_Titles" localSheetId="0">Evaluacion!$1:$5</definedName>
  </definedNames>
  <calcPr calcId="191029"/>
</workbook>
</file>

<file path=xl/calcChain.xml><?xml version="1.0" encoding="utf-8"?>
<calcChain xmlns="http://schemas.openxmlformats.org/spreadsheetml/2006/main">
  <c r="L289" i="3" l="1"/>
  <c r="M70" i="3"/>
  <c r="M71" i="3"/>
  <c r="M130" i="3"/>
  <c r="M131" i="3"/>
  <c r="M153" i="3"/>
  <c r="M173" i="3"/>
  <c r="M174" i="3"/>
  <c r="M175" i="3"/>
  <c r="M176" i="3"/>
  <c r="M191" i="3"/>
  <c r="M192" i="3"/>
  <c r="M193" i="3"/>
  <c r="M202" i="3"/>
  <c r="M203" i="3"/>
  <c r="M204" i="3"/>
  <c r="M205" i="3"/>
  <c r="M206" i="3"/>
  <c r="M214" i="3"/>
  <c r="M215" i="3"/>
  <c r="M216" i="3"/>
  <c r="M217" i="3"/>
  <c r="M218" i="3"/>
  <c r="M219" i="3"/>
  <c r="M220" i="3"/>
  <c r="M221" i="3"/>
  <c r="M222" i="3"/>
  <c r="M223" i="3"/>
  <c r="M224" i="3"/>
  <c r="M225" i="3"/>
  <c r="M226" i="3"/>
  <c r="M227" i="3"/>
  <c r="M228" i="3"/>
  <c r="M229" i="3"/>
  <c r="M230" i="3"/>
  <c r="M231" i="3"/>
  <c r="M232" i="3"/>
  <c r="M233" i="3"/>
  <c r="M234" i="3"/>
  <c r="M240" i="3"/>
  <c r="M241" i="3"/>
  <c r="M242" i="3"/>
  <c r="M243" i="3"/>
  <c r="M244" i="3"/>
  <c r="M262" i="3"/>
  <c r="M263" i="3"/>
  <c r="M264" i="3"/>
  <c r="M265" i="3"/>
  <c r="M270" i="3"/>
  <c r="M271" i="3"/>
  <c r="M277" i="3"/>
  <c r="M279" i="3"/>
  <c r="M280" i="3"/>
  <c r="M281" i="3"/>
  <c r="M285" i="3"/>
  <c r="D11" i="3"/>
  <c r="E11" i="3"/>
  <c r="G11" i="3"/>
  <c r="H11" i="3"/>
  <c r="I11" i="3"/>
  <c r="F12" i="3"/>
  <c r="J12" i="3" s="1"/>
  <c r="J11" i="3" s="1"/>
  <c r="D14" i="3"/>
  <c r="D13" i="3" s="1"/>
  <c r="E14" i="3"/>
  <c r="E13" i="3" s="1"/>
  <c r="G14" i="3"/>
  <c r="G13" i="3" s="1"/>
  <c r="H14" i="3"/>
  <c r="H13" i="3" s="1"/>
  <c r="I14" i="3"/>
  <c r="I13" i="3" s="1"/>
  <c r="F15" i="3"/>
  <c r="J15" i="3" s="1"/>
  <c r="F16" i="3"/>
  <c r="D18" i="3"/>
  <c r="E18" i="3"/>
  <c r="G18" i="3"/>
  <c r="H18" i="3"/>
  <c r="I18" i="3"/>
  <c r="F19" i="3"/>
  <c r="J19" i="3" s="1"/>
  <c r="F20" i="3"/>
  <c r="D21" i="3"/>
  <c r="E21" i="3"/>
  <c r="H21" i="3"/>
  <c r="I21" i="3"/>
  <c r="F22" i="3"/>
  <c r="F21" i="3" s="1"/>
  <c r="D23" i="3"/>
  <c r="E23" i="3"/>
  <c r="G23" i="3"/>
  <c r="H23" i="3"/>
  <c r="I23" i="3"/>
  <c r="F24" i="3"/>
  <c r="J24" i="3" s="1"/>
  <c r="D26" i="3"/>
  <c r="D25" i="3" s="1"/>
  <c r="E26" i="3"/>
  <c r="E25" i="3" s="1"/>
  <c r="G26" i="3"/>
  <c r="G25" i="3" s="1"/>
  <c r="I26" i="3"/>
  <c r="I25" i="3" s="1"/>
  <c r="F27" i="3"/>
  <c r="J27" i="3" s="1"/>
  <c r="J26" i="3" s="1"/>
  <c r="J25" i="3" s="1"/>
  <c r="H27" i="3"/>
  <c r="H26" i="3" s="1"/>
  <c r="H25" i="3" s="1"/>
  <c r="B283" i="3"/>
  <c r="B282" i="3"/>
  <c r="H275" i="3"/>
  <c r="H274" i="3" s="1"/>
  <c r="H273" i="3" s="1"/>
  <c r="H272" i="3" s="1"/>
  <c r="F275" i="3"/>
  <c r="F274" i="3" s="1"/>
  <c r="F273" i="3" s="1"/>
  <c r="F272" i="3" s="1"/>
  <c r="I274" i="3"/>
  <c r="G274" i="3"/>
  <c r="G273" i="3" s="1"/>
  <c r="G272" i="3" s="1"/>
  <c r="E274" i="3"/>
  <c r="E273" i="3" s="1"/>
  <c r="E272" i="3" s="1"/>
  <c r="D274" i="3"/>
  <c r="D273" i="3" s="1"/>
  <c r="D272" i="3" s="1"/>
  <c r="H271" i="3"/>
  <c r="H270" i="3" s="1"/>
  <c r="I270" i="3" s="1"/>
  <c r="F271" i="3"/>
  <c r="G270" i="3"/>
  <c r="E270" i="3"/>
  <c r="D270" i="3"/>
  <c r="H269" i="3"/>
  <c r="I269" i="3" s="1"/>
  <c r="F269" i="3"/>
  <c r="G268" i="3"/>
  <c r="E268" i="3"/>
  <c r="D268" i="3"/>
  <c r="H260" i="3"/>
  <c r="H259" i="3" s="1"/>
  <c r="F260" i="3"/>
  <c r="I259" i="3"/>
  <c r="G259" i="3"/>
  <c r="E259" i="3"/>
  <c r="D259" i="3"/>
  <c r="H258" i="3"/>
  <c r="H257" i="3" s="1"/>
  <c r="F258" i="3"/>
  <c r="L258" i="3" s="1"/>
  <c r="M258" i="3" s="1"/>
  <c r="I257" i="3"/>
  <c r="G257" i="3"/>
  <c r="E257" i="3"/>
  <c r="D257" i="3"/>
  <c r="H256" i="3"/>
  <c r="F256" i="3"/>
  <c r="J256" i="3" s="1"/>
  <c r="H255" i="3"/>
  <c r="F255" i="3"/>
  <c r="J255" i="3" s="1"/>
  <c r="I254" i="3"/>
  <c r="G254" i="3"/>
  <c r="E254" i="3"/>
  <c r="D254" i="3"/>
  <c r="H252" i="3"/>
  <c r="F252" i="3"/>
  <c r="J252" i="3" s="1"/>
  <c r="H251" i="3"/>
  <c r="F251" i="3"/>
  <c r="L251" i="3" s="1"/>
  <c r="M251" i="3" s="1"/>
  <c r="I250" i="3"/>
  <c r="I249" i="3" s="1"/>
  <c r="G250" i="3"/>
  <c r="G249" i="3" s="1"/>
  <c r="E250" i="3"/>
  <c r="E249" i="3" s="1"/>
  <c r="D250" i="3"/>
  <c r="D249" i="3" s="1"/>
  <c r="F248" i="3"/>
  <c r="F247" i="3" s="1"/>
  <c r="F246" i="3" s="1"/>
  <c r="I247" i="3"/>
  <c r="I246" i="3" s="1"/>
  <c r="H247" i="3"/>
  <c r="G247" i="3"/>
  <c r="G246" i="3" s="1"/>
  <c r="E247" i="3"/>
  <c r="E246" i="3" s="1"/>
  <c r="D247" i="3"/>
  <c r="H238" i="3"/>
  <c r="I238" i="3" s="1"/>
  <c r="F238" i="3"/>
  <c r="G237" i="3"/>
  <c r="G236" i="3" s="1"/>
  <c r="G235" i="3" s="1"/>
  <c r="E237" i="3"/>
  <c r="E236" i="3" s="1"/>
  <c r="E235" i="3" s="1"/>
  <c r="D237" i="3"/>
  <c r="D236" i="3" s="1"/>
  <c r="D235" i="3" s="1"/>
  <c r="F234" i="3"/>
  <c r="I233" i="3"/>
  <c r="H233" i="3"/>
  <c r="G233" i="3"/>
  <c r="E233" i="3"/>
  <c r="D233" i="3"/>
  <c r="F232" i="3"/>
  <c r="F231" i="3" s="1"/>
  <c r="I231" i="3"/>
  <c r="H231" i="3"/>
  <c r="E231" i="3"/>
  <c r="D231" i="3"/>
  <c r="F230" i="3"/>
  <c r="J230" i="3" s="1"/>
  <c r="F229" i="3"/>
  <c r="J229" i="3" s="1"/>
  <c r="I228" i="3"/>
  <c r="H228" i="3"/>
  <c r="G228" i="3"/>
  <c r="E228" i="3"/>
  <c r="F226" i="3"/>
  <c r="J226" i="3" s="1"/>
  <c r="F225" i="3"/>
  <c r="J225" i="3" s="1"/>
  <c r="I224" i="3"/>
  <c r="I223" i="3" s="1"/>
  <c r="H224" i="3"/>
  <c r="H223" i="3" s="1"/>
  <c r="G224" i="3"/>
  <c r="G223" i="3" s="1"/>
  <c r="E224" i="3"/>
  <c r="E223" i="3" s="1"/>
  <c r="D224" i="3"/>
  <c r="D223" i="3" s="1"/>
  <c r="F222" i="3"/>
  <c r="J222" i="3" s="1"/>
  <c r="J221" i="3" s="1"/>
  <c r="J220" i="3" s="1"/>
  <c r="I221" i="3"/>
  <c r="I220" i="3" s="1"/>
  <c r="H221" i="3"/>
  <c r="H220" i="3" s="1"/>
  <c r="G221" i="3"/>
  <c r="E221" i="3"/>
  <c r="E220" i="3" s="1"/>
  <c r="D221" i="3"/>
  <c r="D220" i="3" s="1"/>
  <c r="H212" i="3"/>
  <c r="H211" i="3" s="1"/>
  <c r="F212" i="3"/>
  <c r="F211" i="3" s="1"/>
  <c r="I211" i="3"/>
  <c r="G211" i="3"/>
  <c r="E211" i="3"/>
  <c r="D211" i="3"/>
  <c r="H210" i="3"/>
  <c r="H209" i="3" s="1"/>
  <c r="F210" i="3"/>
  <c r="J210" i="3" s="1"/>
  <c r="J209" i="3" s="1"/>
  <c r="I209" i="3"/>
  <c r="G209" i="3"/>
  <c r="E209" i="3"/>
  <c r="D209" i="3"/>
  <c r="H199" i="3"/>
  <c r="H198" i="3" s="1"/>
  <c r="H197" i="3" s="1"/>
  <c r="F199" i="3"/>
  <c r="F198" i="3" s="1"/>
  <c r="F197" i="3" s="1"/>
  <c r="I198" i="3"/>
  <c r="I197" i="3" s="1"/>
  <c r="L197" i="3" s="1"/>
  <c r="M197" i="3" s="1"/>
  <c r="G198" i="3"/>
  <c r="G197" i="3" s="1"/>
  <c r="E198" i="3"/>
  <c r="E197" i="3" s="1"/>
  <c r="D198" i="3"/>
  <c r="D197" i="3" s="1"/>
  <c r="H196" i="3"/>
  <c r="H195" i="3" s="1"/>
  <c r="H194" i="3" s="1"/>
  <c r="F196" i="3"/>
  <c r="J196" i="3" s="1"/>
  <c r="J195" i="3" s="1"/>
  <c r="J194" i="3" s="1"/>
  <c r="I195" i="3"/>
  <c r="I194" i="3" s="1"/>
  <c r="G195" i="3"/>
  <c r="G194" i="3" s="1"/>
  <c r="E195" i="3"/>
  <c r="E194" i="3" s="1"/>
  <c r="D195" i="3"/>
  <c r="D194" i="3" s="1"/>
  <c r="H193" i="3"/>
  <c r="H192" i="3" s="1"/>
  <c r="H191" i="3" s="1"/>
  <c r="F193" i="3"/>
  <c r="F192" i="3" s="1"/>
  <c r="F191" i="3" s="1"/>
  <c r="I192" i="3"/>
  <c r="I191" i="3" s="1"/>
  <c r="G192" i="3"/>
  <c r="G191" i="3" s="1"/>
  <c r="E192" i="3"/>
  <c r="E191" i="3" s="1"/>
  <c r="D192" i="3"/>
  <c r="D191" i="3" s="1"/>
  <c r="H190" i="3"/>
  <c r="H189" i="3" s="1"/>
  <c r="H188" i="3" s="1"/>
  <c r="F190" i="3"/>
  <c r="F189" i="3" s="1"/>
  <c r="F188" i="3" s="1"/>
  <c r="I189" i="3"/>
  <c r="I188" i="3" s="1"/>
  <c r="G189" i="3"/>
  <c r="G188" i="3" s="1"/>
  <c r="E189" i="3"/>
  <c r="E188" i="3" s="1"/>
  <c r="D189" i="3"/>
  <c r="H186" i="3"/>
  <c r="F186" i="3"/>
  <c r="G185" i="3"/>
  <c r="G184" i="3" s="1"/>
  <c r="E185" i="3"/>
  <c r="D185" i="3"/>
  <c r="D184" i="3" s="1"/>
  <c r="E184" i="3"/>
  <c r="H183" i="3"/>
  <c r="I183" i="3" s="1"/>
  <c r="F183" i="3"/>
  <c r="G182" i="3"/>
  <c r="G181" i="3" s="1"/>
  <c r="E182" i="3"/>
  <c r="E181" i="3" s="1"/>
  <c r="D182" i="3"/>
  <c r="H180" i="3"/>
  <c r="H179" i="3" s="1"/>
  <c r="F180" i="3"/>
  <c r="F179" i="3" s="1"/>
  <c r="F178" i="3" s="1"/>
  <c r="G179" i="3"/>
  <c r="E179" i="3"/>
  <c r="E178" i="3" s="1"/>
  <c r="D179" i="3"/>
  <c r="H171" i="3"/>
  <c r="H170" i="3" s="1"/>
  <c r="F171" i="3"/>
  <c r="F170" i="3" s="1"/>
  <c r="I170" i="3"/>
  <c r="G170" i="3"/>
  <c r="E170" i="3"/>
  <c r="D170" i="3"/>
  <c r="H169" i="3"/>
  <c r="H168" i="3" s="1"/>
  <c r="F169" i="3"/>
  <c r="F168" i="3" s="1"/>
  <c r="I168" i="3"/>
  <c r="G168" i="3"/>
  <c r="E168" i="3"/>
  <c r="D168" i="3"/>
  <c r="H166" i="3"/>
  <c r="H165" i="3" s="1"/>
  <c r="H164" i="3" s="1"/>
  <c r="F166" i="3"/>
  <c r="F165" i="3" s="1"/>
  <c r="F164" i="3" s="1"/>
  <c r="I165" i="3"/>
  <c r="I164" i="3" s="1"/>
  <c r="L164" i="3" s="1"/>
  <c r="M164" i="3" s="1"/>
  <c r="G165" i="3"/>
  <c r="G164" i="3" s="1"/>
  <c r="E165" i="3"/>
  <c r="E164" i="3" s="1"/>
  <c r="D165" i="3"/>
  <c r="D164" i="3" s="1"/>
  <c r="H163" i="3"/>
  <c r="H162" i="3" s="1"/>
  <c r="F163" i="3"/>
  <c r="J163" i="3" s="1"/>
  <c r="J162" i="3" s="1"/>
  <c r="I162" i="3"/>
  <c r="G162" i="3"/>
  <c r="E162" i="3"/>
  <c r="D162" i="3"/>
  <c r="H161" i="3"/>
  <c r="H160" i="3" s="1"/>
  <c r="F161" i="3"/>
  <c r="L161" i="3" s="1"/>
  <c r="M161" i="3" s="1"/>
  <c r="I160" i="3"/>
  <c r="G160" i="3"/>
  <c r="E160" i="3"/>
  <c r="D160" i="3"/>
  <c r="H159" i="3"/>
  <c r="H158" i="3" s="1"/>
  <c r="F159" i="3"/>
  <c r="J159" i="3" s="1"/>
  <c r="J158" i="3" s="1"/>
  <c r="I158" i="3"/>
  <c r="G158" i="3"/>
  <c r="E158" i="3"/>
  <c r="D158" i="3"/>
  <c r="H156" i="3"/>
  <c r="H155" i="3" s="1"/>
  <c r="F156" i="3"/>
  <c r="J156" i="3" s="1"/>
  <c r="J155" i="3" s="1"/>
  <c r="I155" i="3"/>
  <c r="G155" i="3"/>
  <c r="E155" i="3"/>
  <c r="D155" i="3"/>
  <c r="H154" i="3"/>
  <c r="F154" i="3"/>
  <c r="J154" i="3" s="1"/>
  <c r="H153" i="3"/>
  <c r="F153" i="3"/>
  <c r="I152" i="3"/>
  <c r="G152" i="3"/>
  <c r="E152" i="3"/>
  <c r="D152" i="3"/>
  <c r="D151" i="3" s="1"/>
  <c r="H150" i="3"/>
  <c r="H149" i="3" s="1"/>
  <c r="F150" i="3"/>
  <c r="F149" i="3" s="1"/>
  <c r="I149" i="3"/>
  <c r="G149" i="3"/>
  <c r="E149" i="3"/>
  <c r="D149" i="3"/>
  <c r="H148" i="3"/>
  <c r="H147" i="3" s="1"/>
  <c r="F148" i="3"/>
  <c r="J148" i="3" s="1"/>
  <c r="J147" i="3" s="1"/>
  <c r="I147" i="3"/>
  <c r="G147" i="3"/>
  <c r="E147" i="3"/>
  <c r="D147" i="3"/>
  <c r="H146" i="3"/>
  <c r="H145" i="3" s="1"/>
  <c r="F146" i="3"/>
  <c r="I145" i="3"/>
  <c r="G145" i="3"/>
  <c r="E145" i="3"/>
  <c r="D145" i="3"/>
  <c r="H144" i="3"/>
  <c r="H143" i="3" s="1"/>
  <c r="F144" i="3"/>
  <c r="L144" i="3" s="1"/>
  <c r="M144" i="3" s="1"/>
  <c r="I143" i="3"/>
  <c r="G143" i="3"/>
  <c r="E143" i="3"/>
  <c r="D143" i="3"/>
  <c r="H141" i="3"/>
  <c r="H140" i="3" s="1"/>
  <c r="F141" i="3"/>
  <c r="L141" i="3" s="1"/>
  <c r="M141" i="3" s="1"/>
  <c r="I140" i="3"/>
  <c r="G140" i="3"/>
  <c r="E140" i="3"/>
  <c r="D140" i="3"/>
  <c r="H139" i="3"/>
  <c r="H138" i="3" s="1"/>
  <c r="F139" i="3"/>
  <c r="F138" i="3" s="1"/>
  <c r="I138" i="3"/>
  <c r="G138" i="3"/>
  <c r="E138" i="3"/>
  <c r="E137" i="3" s="1"/>
  <c r="D138" i="3"/>
  <c r="H136" i="3"/>
  <c r="F136" i="3"/>
  <c r="J136" i="3" s="1"/>
  <c r="H135" i="3"/>
  <c r="F135" i="3"/>
  <c r="J135" i="3" s="1"/>
  <c r="I134" i="3"/>
  <c r="G134" i="3"/>
  <c r="E134" i="3"/>
  <c r="D134" i="3"/>
  <c r="H133" i="3"/>
  <c r="H132" i="3" s="1"/>
  <c r="F133" i="3"/>
  <c r="L133" i="3" s="1"/>
  <c r="M133" i="3" s="1"/>
  <c r="I132" i="3"/>
  <c r="G132" i="3"/>
  <c r="E132" i="3"/>
  <c r="D132" i="3"/>
  <c r="H131" i="3"/>
  <c r="H130" i="3" s="1"/>
  <c r="F131" i="3"/>
  <c r="F130" i="3" s="1"/>
  <c r="I130" i="3"/>
  <c r="G130" i="3"/>
  <c r="E130" i="3"/>
  <c r="D130" i="3"/>
  <c r="H129" i="3"/>
  <c r="H128" i="3" s="1"/>
  <c r="F129" i="3"/>
  <c r="F128" i="3" s="1"/>
  <c r="I128" i="3"/>
  <c r="L128" i="3" s="1"/>
  <c r="M128" i="3" s="1"/>
  <c r="G128" i="3"/>
  <c r="E128" i="3"/>
  <c r="D128" i="3"/>
  <c r="H127" i="3"/>
  <c r="H126" i="3" s="1"/>
  <c r="F127" i="3"/>
  <c r="J127" i="3" s="1"/>
  <c r="J126" i="3" s="1"/>
  <c r="I126" i="3"/>
  <c r="G126" i="3"/>
  <c r="E126" i="3"/>
  <c r="D126" i="3"/>
  <c r="H123" i="3"/>
  <c r="I123" i="3" s="1"/>
  <c r="F123" i="3"/>
  <c r="G122" i="3"/>
  <c r="G121" i="3" s="1"/>
  <c r="E122" i="3"/>
  <c r="E121" i="3" s="1"/>
  <c r="D122" i="3"/>
  <c r="D121" i="3" s="1"/>
  <c r="H120" i="3"/>
  <c r="H119" i="3" s="1"/>
  <c r="I119" i="3" s="1"/>
  <c r="F120" i="3"/>
  <c r="G119" i="3"/>
  <c r="G118" i="3" s="1"/>
  <c r="E119" i="3"/>
  <c r="E118" i="3" s="1"/>
  <c r="D119" i="3"/>
  <c r="D118" i="3" s="1"/>
  <c r="H117" i="3"/>
  <c r="H116" i="3" s="1"/>
  <c r="F117" i="3"/>
  <c r="F116" i="3" s="1"/>
  <c r="F115" i="3" s="1"/>
  <c r="G116" i="3"/>
  <c r="G115" i="3" s="1"/>
  <c r="E116" i="3"/>
  <c r="E115" i="3" s="1"/>
  <c r="D116" i="3"/>
  <c r="D115" i="3" s="1"/>
  <c r="H114" i="3"/>
  <c r="I114" i="3" s="1"/>
  <c r="F114" i="3"/>
  <c r="G113" i="3"/>
  <c r="G112" i="3" s="1"/>
  <c r="E113" i="3"/>
  <c r="D113" i="3"/>
  <c r="D112" i="3" s="1"/>
  <c r="H111" i="3"/>
  <c r="I111" i="3" s="1"/>
  <c r="F111" i="3"/>
  <c r="G110" i="3"/>
  <c r="E110" i="3"/>
  <c r="D110" i="3"/>
  <c r="H109" i="3"/>
  <c r="H108" i="3" s="1"/>
  <c r="F109" i="3"/>
  <c r="F108" i="3" s="1"/>
  <c r="G108" i="3"/>
  <c r="E108" i="3"/>
  <c r="D108" i="3"/>
  <c r="H106" i="3"/>
  <c r="H105" i="3" s="1"/>
  <c r="I105" i="3" s="1"/>
  <c r="F106" i="3"/>
  <c r="J106" i="3" s="1"/>
  <c r="J105" i="3" s="1"/>
  <c r="G105" i="3"/>
  <c r="E105" i="3"/>
  <c r="D105" i="3"/>
  <c r="H104" i="3"/>
  <c r="H103" i="3" s="1"/>
  <c r="F104" i="3"/>
  <c r="F103" i="3" s="1"/>
  <c r="I103" i="3"/>
  <c r="G103" i="3"/>
  <c r="E103" i="3"/>
  <c r="D103" i="3"/>
  <c r="H102" i="3"/>
  <c r="I102" i="3" s="1"/>
  <c r="F102" i="3"/>
  <c r="L102" i="3" s="1"/>
  <c r="M102" i="3" s="1"/>
  <c r="G101" i="3"/>
  <c r="E101" i="3"/>
  <c r="D101" i="3"/>
  <c r="F98" i="3"/>
  <c r="I97" i="3"/>
  <c r="H97" i="3"/>
  <c r="H96" i="3" s="1"/>
  <c r="H95" i="3" s="1"/>
  <c r="G97" i="3"/>
  <c r="G96" i="3" s="1"/>
  <c r="G95" i="3" s="1"/>
  <c r="E97" i="3"/>
  <c r="E96" i="3" s="1"/>
  <c r="E95" i="3" s="1"/>
  <c r="D97" i="3"/>
  <c r="D96" i="3" s="1"/>
  <c r="D95" i="3" s="1"/>
  <c r="H89" i="3"/>
  <c r="H88" i="3" s="1"/>
  <c r="H87" i="3" s="1"/>
  <c r="H86" i="3" s="1"/>
  <c r="F89" i="3"/>
  <c r="L89" i="3" s="1"/>
  <c r="M89" i="3" s="1"/>
  <c r="I88" i="3"/>
  <c r="I87" i="3" s="1"/>
  <c r="I86" i="3" s="1"/>
  <c r="G88" i="3"/>
  <c r="G87" i="3" s="1"/>
  <c r="G86" i="3" s="1"/>
  <c r="E88" i="3"/>
  <c r="E87" i="3" s="1"/>
  <c r="E86" i="3" s="1"/>
  <c r="D87" i="3"/>
  <c r="H85" i="3"/>
  <c r="H84" i="3" s="1"/>
  <c r="F85" i="3"/>
  <c r="J85" i="3" s="1"/>
  <c r="J84" i="3" s="1"/>
  <c r="I84" i="3"/>
  <c r="G84" i="3"/>
  <c r="E84" i="3"/>
  <c r="D84" i="3"/>
  <c r="H83" i="3"/>
  <c r="H82" i="3" s="1"/>
  <c r="H81" i="3" s="1"/>
  <c r="F83" i="3"/>
  <c r="J83" i="3" s="1"/>
  <c r="J82" i="3" s="1"/>
  <c r="J81" i="3" s="1"/>
  <c r="I82" i="3"/>
  <c r="I81" i="3" s="1"/>
  <c r="G82" i="3"/>
  <c r="G81" i="3" s="1"/>
  <c r="E82" i="3"/>
  <c r="E81" i="3" s="1"/>
  <c r="D82" i="3"/>
  <c r="D81" i="3" s="1"/>
  <c r="H80" i="3"/>
  <c r="H79" i="3" s="1"/>
  <c r="F80" i="3"/>
  <c r="L80" i="3" s="1"/>
  <c r="M80" i="3" s="1"/>
  <c r="I79" i="3"/>
  <c r="G79" i="3"/>
  <c r="E79" i="3"/>
  <c r="D79" i="3"/>
  <c r="H78" i="3"/>
  <c r="H77" i="3" s="1"/>
  <c r="F78" i="3"/>
  <c r="F77" i="3" s="1"/>
  <c r="I77" i="3"/>
  <c r="G77" i="3"/>
  <c r="E77" i="3"/>
  <c r="D77" i="3"/>
  <c r="H76" i="3"/>
  <c r="H75" i="3" s="1"/>
  <c r="F76" i="3"/>
  <c r="I75" i="3"/>
  <c r="G75" i="3"/>
  <c r="E75" i="3"/>
  <c r="D75" i="3"/>
  <c r="H73" i="3"/>
  <c r="H72" i="3" s="1"/>
  <c r="F73" i="3"/>
  <c r="F72" i="3" s="1"/>
  <c r="F69" i="3" s="1"/>
  <c r="I72" i="3"/>
  <c r="G72" i="3"/>
  <c r="E72" i="3"/>
  <c r="E69" i="3" s="1"/>
  <c r="D72" i="3"/>
  <c r="D69" i="3" s="1"/>
  <c r="H71" i="3"/>
  <c r="H70" i="3" s="1"/>
  <c r="F71" i="3"/>
  <c r="J71" i="3" s="1"/>
  <c r="J70" i="3" s="1"/>
  <c r="I70" i="3"/>
  <c r="G70" i="3"/>
  <c r="E70" i="3"/>
  <c r="D70" i="3"/>
  <c r="H68" i="3"/>
  <c r="H67" i="3" s="1"/>
  <c r="F68" i="3"/>
  <c r="F67" i="3" s="1"/>
  <c r="I67" i="3"/>
  <c r="G67" i="3"/>
  <c r="E67" i="3"/>
  <c r="D67" i="3"/>
  <c r="H66" i="3"/>
  <c r="H65" i="3" s="1"/>
  <c r="F66" i="3"/>
  <c r="J66" i="3" s="1"/>
  <c r="J65" i="3" s="1"/>
  <c r="I65" i="3"/>
  <c r="G65" i="3"/>
  <c r="E65" i="3"/>
  <c r="D65" i="3"/>
  <c r="H63" i="3"/>
  <c r="F63" i="3"/>
  <c r="J63" i="3" s="1"/>
  <c r="H62" i="3"/>
  <c r="F62" i="3"/>
  <c r="L62" i="3" s="1"/>
  <c r="M62" i="3" s="1"/>
  <c r="I61" i="3"/>
  <c r="G61" i="3"/>
  <c r="E61" i="3"/>
  <c r="D61" i="3"/>
  <c r="H60" i="3"/>
  <c r="H59" i="3" s="1"/>
  <c r="F60" i="3"/>
  <c r="F59" i="3" s="1"/>
  <c r="I59" i="3"/>
  <c r="G59" i="3"/>
  <c r="E59" i="3"/>
  <c r="D59" i="3"/>
  <c r="H58" i="3"/>
  <c r="H57" i="3" s="1"/>
  <c r="F58" i="3"/>
  <c r="F57" i="3" s="1"/>
  <c r="I57" i="3"/>
  <c r="G57" i="3"/>
  <c r="E57" i="3"/>
  <c r="D57" i="3"/>
  <c r="H54" i="3"/>
  <c r="I54" i="3" s="1"/>
  <c r="I53" i="3" s="1"/>
  <c r="F54" i="3"/>
  <c r="G53" i="3"/>
  <c r="E53" i="3"/>
  <c r="D53" i="3"/>
  <c r="H52" i="3"/>
  <c r="I52" i="3" s="1"/>
  <c r="F52" i="3"/>
  <c r="G51" i="3"/>
  <c r="E51" i="3"/>
  <c r="D51" i="3"/>
  <c r="D50" i="3"/>
  <c r="H49" i="3"/>
  <c r="H48" i="3" s="1"/>
  <c r="F49" i="3"/>
  <c r="G48" i="3"/>
  <c r="G47" i="3" s="1"/>
  <c r="E48" i="3"/>
  <c r="E47" i="3" s="1"/>
  <c r="D48" i="3"/>
  <c r="H46" i="3"/>
  <c r="I46" i="3" s="1"/>
  <c r="F46" i="3"/>
  <c r="F45" i="3" s="1"/>
  <c r="F44" i="3" s="1"/>
  <c r="G45" i="3"/>
  <c r="G44" i="3" s="1"/>
  <c r="E45" i="3"/>
  <c r="E44" i="3" s="1"/>
  <c r="D45" i="3"/>
  <c r="D44" i="3" s="1"/>
  <c r="H43" i="3"/>
  <c r="I43" i="3" s="1"/>
  <c r="F43" i="3"/>
  <c r="G42" i="3"/>
  <c r="G41" i="3" s="1"/>
  <c r="E42" i="3"/>
  <c r="E41" i="3" s="1"/>
  <c r="D42" i="3"/>
  <c r="D41" i="3" s="1"/>
  <c r="H40" i="3"/>
  <c r="I40" i="3" s="1"/>
  <c r="F40" i="3"/>
  <c r="F39" i="3" s="1"/>
  <c r="G39" i="3"/>
  <c r="E39" i="3"/>
  <c r="D39" i="3"/>
  <c r="H38" i="3"/>
  <c r="I38" i="3" s="1"/>
  <c r="F38" i="3"/>
  <c r="G37" i="3"/>
  <c r="G36" i="3" s="1"/>
  <c r="E37" i="3"/>
  <c r="D37" i="3"/>
  <c r="H35" i="3"/>
  <c r="F35" i="3"/>
  <c r="G34" i="3"/>
  <c r="E34" i="3"/>
  <c r="D34" i="3"/>
  <c r="H33" i="3"/>
  <c r="I33" i="3" s="1"/>
  <c r="I32" i="3" s="1"/>
  <c r="F33" i="3"/>
  <c r="G32" i="3"/>
  <c r="E32" i="3"/>
  <c r="D32" i="3"/>
  <c r="I31" i="3"/>
  <c r="F31" i="3"/>
  <c r="F30" i="3" s="1"/>
  <c r="H30" i="3"/>
  <c r="I30" i="3" s="1"/>
  <c r="G30" i="3"/>
  <c r="E30" i="3"/>
  <c r="D30" i="3"/>
  <c r="D29" i="3" s="1"/>
  <c r="D28" i="3" s="1"/>
  <c r="H187" i="3" l="1"/>
  <c r="L59" i="3"/>
  <c r="M59" i="3" s="1"/>
  <c r="L57" i="3"/>
  <c r="M57" i="3" s="1"/>
  <c r="L159" i="3"/>
  <c r="M159" i="3" s="1"/>
  <c r="M289" i="3"/>
  <c r="L114" i="3"/>
  <c r="M114" i="3" s="1"/>
  <c r="L40" i="3"/>
  <c r="M40" i="3" s="1"/>
  <c r="F158" i="3"/>
  <c r="H152" i="3"/>
  <c r="H151" i="3" s="1"/>
  <c r="L168" i="3"/>
  <c r="M168" i="3" s="1"/>
  <c r="L33" i="3"/>
  <c r="M33" i="3" s="1"/>
  <c r="L149" i="3"/>
  <c r="M149" i="3" s="1"/>
  <c r="L188" i="3"/>
  <c r="M188" i="3" s="1"/>
  <c r="L60" i="3"/>
  <c r="M60" i="3" s="1"/>
  <c r="L171" i="3"/>
  <c r="M171" i="3" s="1"/>
  <c r="L169" i="3"/>
  <c r="M169" i="3" s="1"/>
  <c r="L154" i="3"/>
  <c r="M154" i="3" s="1"/>
  <c r="F32" i="3"/>
  <c r="F82" i="3"/>
  <c r="F81" i="3" s="1"/>
  <c r="L81" i="3" s="1"/>
  <c r="M81" i="3" s="1"/>
  <c r="L136" i="3"/>
  <c r="M136" i="3" s="1"/>
  <c r="L72" i="3"/>
  <c r="M72" i="3" s="1"/>
  <c r="H167" i="3"/>
  <c r="E227" i="3"/>
  <c r="E219" i="3" s="1"/>
  <c r="E239" i="3" s="1"/>
  <c r="G208" i="3"/>
  <c r="G207" i="3" s="1"/>
  <c r="G213" i="3" s="1"/>
  <c r="L31" i="3"/>
  <c r="M31" i="3" s="1"/>
  <c r="L183" i="3"/>
  <c r="M183" i="3" s="1"/>
  <c r="L38" i="3"/>
  <c r="M38" i="3" s="1"/>
  <c r="D36" i="3"/>
  <c r="D167" i="3"/>
  <c r="L46" i="3"/>
  <c r="M46" i="3" s="1"/>
  <c r="D107" i="3"/>
  <c r="L158" i="3"/>
  <c r="M158" i="3" s="1"/>
  <c r="L255" i="3"/>
  <c r="M255" i="3" s="1"/>
  <c r="L63" i="3"/>
  <c r="M63" i="3" s="1"/>
  <c r="L43" i="3"/>
  <c r="M43" i="3" s="1"/>
  <c r="L150" i="3"/>
  <c r="M150" i="3" s="1"/>
  <c r="L15" i="3"/>
  <c r="M15" i="3" s="1"/>
  <c r="L52" i="3"/>
  <c r="M52" i="3" s="1"/>
  <c r="D17" i="3"/>
  <c r="D10" i="3" s="1"/>
  <c r="L256" i="3"/>
  <c r="M256" i="3" s="1"/>
  <c r="L73" i="3"/>
  <c r="M73" i="3" s="1"/>
  <c r="H113" i="3"/>
  <c r="H112" i="3" s="1"/>
  <c r="I112" i="3" s="1"/>
  <c r="L238" i="3"/>
  <c r="M238" i="3" s="1"/>
  <c r="L248" i="3"/>
  <c r="M248" i="3" s="1"/>
  <c r="L269" i="3"/>
  <c r="M269" i="3" s="1"/>
  <c r="J129" i="3"/>
  <c r="J128" i="3" s="1"/>
  <c r="L111" i="3"/>
  <c r="M111" i="3" s="1"/>
  <c r="D227" i="3"/>
  <c r="D219" i="3" s="1"/>
  <c r="D239" i="3" s="1"/>
  <c r="F26" i="3"/>
  <c r="F25" i="3" s="1"/>
  <c r="L30" i="3"/>
  <c r="M30" i="3" s="1"/>
  <c r="L190" i="3"/>
  <c r="M190" i="3" s="1"/>
  <c r="G17" i="3"/>
  <c r="G10" i="3" s="1"/>
  <c r="L67" i="3"/>
  <c r="M67" i="3" s="1"/>
  <c r="L77" i="3"/>
  <c r="M77" i="3" s="1"/>
  <c r="E157" i="3"/>
  <c r="L25" i="3"/>
  <c r="M25" i="3" s="1"/>
  <c r="L32" i="3"/>
  <c r="M32" i="3" s="1"/>
  <c r="L103" i="3"/>
  <c r="M103" i="3" s="1"/>
  <c r="G157" i="3"/>
  <c r="L170" i="3"/>
  <c r="M170" i="3" s="1"/>
  <c r="L211" i="3"/>
  <c r="M211" i="3" s="1"/>
  <c r="J21" i="3"/>
  <c r="L247" i="3"/>
  <c r="M247" i="3" s="1"/>
  <c r="I142" i="3"/>
  <c r="L189" i="3"/>
  <c r="M189" i="3" s="1"/>
  <c r="L246" i="3"/>
  <c r="M246" i="3" s="1"/>
  <c r="J76" i="3"/>
  <c r="J75" i="3" s="1"/>
  <c r="L76" i="3"/>
  <c r="M76" i="3" s="1"/>
  <c r="F145" i="3"/>
  <c r="L145" i="3" s="1"/>
  <c r="M145" i="3" s="1"/>
  <c r="L146" i="3"/>
  <c r="M146" i="3" s="1"/>
  <c r="I208" i="3"/>
  <c r="I186" i="3"/>
  <c r="L186" i="3" s="1"/>
  <c r="M186" i="3" s="1"/>
  <c r="H185" i="3"/>
  <c r="I185" i="3" s="1"/>
  <c r="I35" i="3"/>
  <c r="L35" i="3" s="1"/>
  <c r="M35" i="3" s="1"/>
  <c r="H34" i="3"/>
  <c r="I34" i="3" s="1"/>
  <c r="I29" i="3" s="1"/>
  <c r="I137" i="3"/>
  <c r="L138" i="3"/>
  <c r="M138" i="3" s="1"/>
  <c r="J16" i="3"/>
  <c r="J14" i="3" s="1"/>
  <c r="J13" i="3" s="1"/>
  <c r="L16" i="3"/>
  <c r="J20" i="3"/>
  <c r="J18" i="3" s="1"/>
  <c r="L20" i="3"/>
  <c r="M20" i="3" s="1"/>
  <c r="L135" i="3"/>
  <c r="M135" i="3" s="1"/>
  <c r="L274" i="3"/>
  <c r="M274" i="3" s="1"/>
  <c r="I273" i="3"/>
  <c r="L123" i="3"/>
  <c r="M123" i="3" s="1"/>
  <c r="F259" i="3"/>
  <c r="L259" i="3" s="1"/>
  <c r="M259" i="3" s="1"/>
  <c r="L260" i="3"/>
  <c r="M260" i="3" s="1"/>
  <c r="J89" i="3"/>
  <c r="J88" i="3" s="1"/>
  <c r="J87" i="3" s="1"/>
  <c r="J86" i="3" s="1"/>
  <c r="F88" i="3"/>
  <c r="F87" i="3" s="1"/>
  <c r="F86" i="3" s="1"/>
  <c r="L86" i="3" s="1"/>
  <c r="M86" i="3" s="1"/>
  <c r="I253" i="3"/>
  <c r="E36" i="3"/>
  <c r="H39" i="3"/>
  <c r="I39" i="3" s="1"/>
  <c r="L39" i="3" s="1"/>
  <c r="M39" i="3" s="1"/>
  <c r="I69" i="3"/>
  <c r="L69" i="3" s="1"/>
  <c r="M69" i="3" s="1"/>
  <c r="I96" i="3"/>
  <c r="J134" i="3"/>
  <c r="D267" i="3"/>
  <c r="D266" i="3" s="1"/>
  <c r="L58" i="3"/>
  <c r="M58" i="3" s="1"/>
  <c r="L22" i="3"/>
  <c r="M22" i="3" s="1"/>
  <c r="L212" i="3"/>
  <c r="M212" i="3" s="1"/>
  <c r="L199" i="3"/>
  <c r="M199" i="3" s="1"/>
  <c r="L166" i="3"/>
  <c r="M166" i="3" s="1"/>
  <c r="H134" i="3"/>
  <c r="H125" i="3" s="1"/>
  <c r="J139" i="3"/>
  <c r="J138" i="3" s="1"/>
  <c r="I167" i="3"/>
  <c r="L21" i="3"/>
  <c r="M21" i="3" s="1"/>
  <c r="L12" i="3"/>
  <c r="M12" i="3" s="1"/>
  <c r="L275" i="3"/>
  <c r="M275" i="3" s="1"/>
  <c r="L198" i="3"/>
  <c r="M198" i="3" s="1"/>
  <c r="L165" i="3"/>
  <c r="M165" i="3" s="1"/>
  <c r="L148" i="3"/>
  <c r="M148" i="3" s="1"/>
  <c r="L106" i="3"/>
  <c r="M106" i="3" s="1"/>
  <c r="L78" i="3"/>
  <c r="M78" i="3" s="1"/>
  <c r="L68" i="3"/>
  <c r="M68" i="3" s="1"/>
  <c r="J73" i="3"/>
  <c r="J72" i="3" s="1"/>
  <c r="H37" i="3"/>
  <c r="H36" i="3" s="1"/>
  <c r="H237" i="3"/>
  <c r="I237" i="3" s="1"/>
  <c r="L252" i="3"/>
  <c r="M252" i="3" s="1"/>
  <c r="L210" i="3"/>
  <c r="M210" i="3" s="1"/>
  <c r="L156" i="3"/>
  <c r="M156" i="3" s="1"/>
  <c r="L139" i="3"/>
  <c r="M139" i="3" s="1"/>
  <c r="L129" i="3"/>
  <c r="M129" i="3" s="1"/>
  <c r="L85" i="3"/>
  <c r="M85" i="3" s="1"/>
  <c r="D64" i="3"/>
  <c r="D56" i="3" s="1"/>
  <c r="J40" i="3"/>
  <c r="J39" i="3" s="1"/>
  <c r="J131" i="3"/>
  <c r="J130" i="3" s="1"/>
  <c r="L19" i="3"/>
  <c r="M19" i="3" s="1"/>
  <c r="L196" i="3"/>
  <c r="M196" i="3" s="1"/>
  <c r="L163" i="3"/>
  <c r="M163" i="3" s="1"/>
  <c r="L104" i="3"/>
  <c r="M104" i="3" s="1"/>
  <c r="L66" i="3"/>
  <c r="M66" i="3" s="1"/>
  <c r="L54" i="3"/>
  <c r="M54" i="3" s="1"/>
  <c r="L127" i="3"/>
  <c r="M127" i="3" s="1"/>
  <c r="L83" i="3"/>
  <c r="M83" i="3" s="1"/>
  <c r="F61" i="3"/>
  <c r="F56" i="3" s="1"/>
  <c r="I227" i="3"/>
  <c r="I219" i="3" s="1"/>
  <c r="L27" i="3"/>
  <c r="M27" i="3" s="1"/>
  <c r="J22" i="3"/>
  <c r="E29" i="3"/>
  <c r="J46" i="3"/>
  <c r="J45" i="3" s="1"/>
  <c r="J44" i="3" s="1"/>
  <c r="G64" i="3"/>
  <c r="G74" i="3"/>
  <c r="H61" i="3"/>
  <c r="F70" i="3"/>
  <c r="H74" i="3"/>
  <c r="E50" i="3"/>
  <c r="I17" i="3"/>
  <c r="I10" i="3" s="1"/>
  <c r="F23" i="3"/>
  <c r="J23" i="3" s="1"/>
  <c r="E17" i="3"/>
  <c r="E10" i="3" s="1"/>
  <c r="F18" i="3"/>
  <c r="L18" i="3" s="1"/>
  <c r="M18" i="3" s="1"/>
  <c r="H17" i="3"/>
  <c r="H10" i="3" s="1"/>
  <c r="F167" i="3"/>
  <c r="J43" i="3"/>
  <c r="J42" i="3" s="1"/>
  <c r="J41" i="3" s="1"/>
  <c r="F48" i="3"/>
  <c r="F47" i="3" s="1"/>
  <c r="F134" i="3"/>
  <c r="L134" i="3" s="1"/>
  <c r="M134" i="3" s="1"/>
  <c r="G178" i="3"/>
  <c r="G177" i="3" s="1"/>
  <c r="H32" i="3"/>
  <c r="J52" i="3"/>
  <c r="J51" i="3" s="1"/>
  <c r="G56" i="3"/>
  <c r="J166" i="3"/>
  <c r="J165" i="3" s="1"/>
  <c r="J164" i="3" s="1"/>
  <c r="F270" i="3"/>
  <c r="I56" i="3"/>
  <c r="J62" i="3"/>
  <c r="J61" i="3" s="1"/>
  <c r="J150" i="3"/>
  <c r="J149" i="3" s="1"/>
  <c r="J193" i="3"/>
  <c r="J192" i="3" s="1"/>
  <c r="J191" i="3" s="1"/>
  <c r="G69" i="3"/>
  <c r="I120" i="3"/>
  <c r="L120" i="3" s="1"/>
  <c r="M120" i="3" s="1"/>
  <c r="F126" i="3"/>
  <c r="L126" i="3" s="1"/>
  <c r="M126" i="3" s="1"/>
  <c r="G137" i="3"/>
  <c r="J169" i="3"/>
  <c r="J168" i="3" s="1"/>
  <c r="J171" i="3"/>
  <c r="J170" i="3" s="1"/>
  <c r="I180" i="3"/>
  <c r="E208" i="3"/>
  <c r="E207" i="3" s="1"/>
  <c r="E213" i="3" s="1"/>
  <c r="H250" i="3"/>
  <c r="H249" i="3" s="1"/>
  <c r="F268" i="3"/>
  <c r="J254" i="3"/>
  <c r="G50" i="3"/>
  <c r="E64" i="3"/>
  <c r="G187" i="3"/>
  <c r="F209" i="3"/>
  <c r="F208" i="3" s="1"/>
  <c r="F207" i="3" s="1"/>
  <c r="F213" i="3" s="1"/>
  <c r="F14" i="3"/>
  <c r="F11" i="3"/>
  <c r="L11" i="3" s="1"/>
  <c r="M11" i="3" s="1"/>
  <c r="G107" i="3"/>
  <c r="G151" i="3"/>
  <c r="H268" i="3"/>
  <c r="I268" i="3" s="1"/>
  <c r="I271" i="3"/>
  <c r="J271" i="3" s="1"/>
  <c r="J270" i="3" s="1"/>
  <c r="H42" i="3"/>
  <c r="I42" i="3" s="1"/>
  <c r="I151" i="3"/>
  <c r="F155" i="3"/>
  <c r="L155" i="3" s="1"/>
  <c r="M155" i="3" s="1"/>
  <c r="G167" i="3"/>
  <c r="F221" i="3"/>
  <c r="F220" i="3" s="1"/>
  <c r="D276" i="3"/>
  <c r="D188" i="3"/>
  <c r="D187" i="3" s="1"/>
  <c r="J69" i="3"/>
  <c r="H122" i="3"/>
  <c r="E267" i="3"/>
  <c r="E266" i="3" s="1"/>
  <c r="E276" i="3" s="1"/>
  <c r="H53" i="3"/>
  <c r="H69" i="3"/>
  <c r="F84" i="3"/>
  <c r="L84" i="3" s="1"/>
  <c r="M84" i="3" s="1"/>
  <c r="F105" i="3"/>
  <c r="L105" i="3" s="1"/>
  <c r="M105" i="3" s="1"/>
  <c r="H118" i="3"/>
  <c r="I118" i="3" s="1"/>
  <c r="E125" i="3"/>
  <c r="I157" i="3"/>
  <c r="H182" i="3"/>
  <c r="I182" i="3" s="1"/>
  <c r="F185" i="3"/>
  <c r="F184" i="3" s="1"/>
  <c r="D208" i="3"/>
  <c r="D207" i="3" s="1"/>
  <c r="D213" i="3" s="1"/>
  <c r="G253" i="3"/>
  <c r="G245" i="3" s="1"/>
  <c r="G261" i="3" s="1"/>
  <c r="J269" i="3"/>
  <c r="J268" i="3" s="1"/>
  <c r="F75" i="3"/>
  <c r="L75" i="3" s="1"/>
  <c r="M75" i="3" s="1"/>
  <c r="E100" i="3"/>
  <c r="H110" i="3"/>
  <c r="I110" i="3" s="1"/>
  <c r="F254" i="3"/>
  <c r="L254" i="3" s="1"/>
  <c r="M254" i="3" s="1"/>
  <c r="H51" i="3"/>
  <c r="I51" i="3" s="1"/>
  <c r="J54" i="3"/>
  <c r="J53" i="3" s="1"/>
  <c r="F65" i="3"/>
  <c r="F64" i="3" s="1"/>
  <c r="I64" i="3"/>
  <c r="L64" i="3" s="1"/>
  <c r="M64" i="3" s="1"/>
  <c r="D100" i="3"/>
  <c r="G100" i="3"/>
  <c r="G125" i="3"/>
  <c r="J146" i="3"/>
  <c r="J145" i="3" s="1"/>
  <c r="D142" i="3"/>
  <c r="J183" i="3"/>
  <c r="J182" i="3" s="1"/>
  <c r="J181" i="3" s="1"/>
  <c r="J190" i="3"/>
  <c r="J189" i="3" s="1"/>
  <c r="J188" i="3" s="1"/>
  <c r="J212" i="3"/>
  <c r="J211" i="3" s="1"/>
  <c r="J208" i="3" s="1"/>
  <c r="J207" i="3" s="1"/>
  <c r="J213" i="3" s="1"/>
  <c r="J228" i="3"/>
  <c r="G227" i="3"/>
  <c r="G219" i="3" s="1"/>
  <c r="G239" i="3" s="1"/>
  <c r="F42" i="3"/>
  <c r="F41" i="3" s="1"/>
  <c r="J58" i="3"/>
  <c r="J57" i="3" s="1"/>
  <c r="E56" i="3"/>
  <c r="H64" i="3"/>
  <c r="J114" i="3"/>
  <c r="J113" i="3" s="1"/>
  <c r="J112" i="3" s="1"/>
  <c r="F122" i="3"/>
  <c r="E142" i="3"/>
  <c r="F147" i="3"/>
  <c r="L147" i="3" s="1"/>
  <c r="M147" i="3" s="1"/>
  <c r="E151" i="3"/>
  <c r="D157" i="3"/>
  <c r="E167" i="3"/>
  <c r="J199" i="3"/>
  <c r="J198" i="3" s="1"/>
  <c r="J197" i="3" s="1"/>
  <c r="H227" i="3"/>
  <c r="H219" i="3" s="1"/>
  <c r="J260" i="3"/>
  <c r="G267" i="3"/>
  <c r="G266" i="3" s="1"/>
  <c r="G276" i="3" s="1"/>
  <c r="J275" i="3"/>
  <c r="J274" i="3" s="1"/>
  <c r="J273" i="3" s="1"/>
  <c r="J272" i="3" s="1"/>
  <c r="I109" i="3"/>
  <c r="D137" i="3"/>
  <c r="J38" i="3"/>
  <c r="J37" i="3" s="1"/>
  <c r="J68" i="3"/>
  <c r="J67" i="3" s="1"/>
  <c r="J64" i="3" s="1"/>
  <c r="J104" i="3"/>
  <c r="J103" i="3" s="1"/>
  <c r="F121" i="3"/>
  <c r="D125" i="3"/>
  <c r="F162" i="3"/>
  <c r="L162" i="3" s="1"/>
  <c r="M162" i="3" s="1"/>
  <c r="D253" i="3"/>
  <c r="D245" i="3" s="1"/>
  <c r="D261" i="3" s="1"/>
  <c r="H254" i="3"/>
  <c r="H253" i="3" s="1"/>
  <c r="J123" i="3"/>
  <c r="J122" i="3" s="1"/>
  <c r="J121" i="3" s="1"/>
  <c r="I125" i="3"/>
  <c r="G29" i="3"/>
  <c r="E74" i="3"/>
  <c r="D74" i="3"/>
  <c r="E107" i="3"/>
  <c r="I117" i="3"/>
  <c r="L117" i="3" s="1"/>
  <c r="M117" i="3" s="1"/>
  <c r="J231" i="3"/>
  <c r="E253" i="3"/>
  <c r="E245" i="3" s="1"/>
  <c r="E261" i="3" s="1"/>
  <c r="H56" i="3"/>
  <c r="I48" i="3"/>
  <c r="L48" i="3" s="1"/>
  <c r="M48" i="3" s="1"/>
  <c r="H47" i="3"/>
  <c r="I47" i="3" s="1"/>
  <c r="I108" i="3"/>
  <c r="L108" i="3" s="1"/>
  <c r="M108" i="3" s="1"/>
  <c r="F113" i="3"/>
  <c r="F112" i="3" s="1"/>
  <c r="E112" i="3"/>
  <c r="I116" i="3"/>
  <c r="L116" i="3" s="1"/>
  <c r="M116" i="3" s="1"/>
  <c r="H115" i="3"/>
  <c r="I115" i="3" s="1"/>
  <c r="L115" i="3" s="1"/>
  <c r="M115" i="3" s="1"/>
  <c r="F140" i="3"/>
  <c r="L140" i="3" s="1"/>
  <c r="M140" i="3" s="1"/>
  <c r="J141" i="3"/>
  <c r="J140" i="3" s="1"/>
  <c r="J137" i="3" s="1"/>
  <c r="F182" i="3"/>
  <c r="F181" i="3" s="1"/>
  <c r="D181" i="3"/>
  <c r="D178" i="3" s="1"/>
  <c r="D177" i="3" s="1"/>
  <c r="J238" i="3"/>
  <c r="J237" i="3" s="1"/>
  <c r="J236" i="3" s="1"/>
  <c r="J235" i="3" s="1"/>
  <c r="F237" i="3"/>
  <c r="F236" i="3" s="1"/>
  <c r="F235" i="3" s="1"/>
  <c r="J31" i="3"/>
  <c r="J30" i="3" s="1"/>
  <c r="F37" i="3"/>
  <c r="D47" i="3"/>
  <c r="I49" i="3"/>
  <c r="J60" i="3"/>
  <c r="J59" i="3" s="1"/>
  <c r="J111" i="3"/>
  <c r="J110" i="3" s="1"/>
  <c r="F110" i="3"/>
  <c r="F132" i="3"/>
  <c r="L132" i="3" s="1"/>
  <c r="M132" i="3" s="1"/>
  <c r="J133" i="3"/>
  <c r="J132" i="3" s="1"/>
  <c r="H137" i="3"/>
  <c r="F160" i="3"/>
  <c r="L160" i="3" s="1"/>
  <c r="M160" i="3" s="1"/>
  <c r="J161" i="3"/>
  <c r="J160" i="3" s="1"/>
  <c r="J157" i="3" s="1"/>
  <c r="J224" i="3"/>
  <c r="J223" i="3" s="1"/>
  <c r="H142" i="3"/>
  <c r="H45" i="3"/>
  <c r="H157" i="3"/>
  <c r="E177" i="3"/>
  <c r="I179" i="3"/>
  <c r="L179" i="3" s="1"/>
  <c r="M179" i="3" s="1"/>
  <c r="E187" i="3"/>
  <c r="G220" i="3"/>
  <c r="J248" i="3"/>
  <c r="J247" i="3" s="1"/>
  <c r="F257" i="3"/>
  <c r="L257" i="3" s="1"/>
  <c r="M257" i="3" s="1"/>
  <c r="J258" i="3"/>
  <c r="I37" i="3"/>
  <c r="F51" i="3"/>
  <c r="I74" i="3"/>
  <c r="F233" i="3"/>
  <c r="J233" i="3" s="1"/>
  <c r="J234" i="3"/>
  <c r="D246" i="3"/>
  <c r="F250" i="3"/>
  <c r="F249" i="3" s="1"/>
  <c r="L249" i="3" s="1"/>
  <c r="M249" i="3" s="1"/>
  <c r="J251" i="3"/>
  <c r="J250" i="3" s="1"/>
  <c r="J249" i="3" s="1"/>
  <c r="F152" i="3"/>
  <c r="J153" i="3"/>
  <c r="J152" i="3" s="1"/>
  <c r="J151" i="3" s="1"/>
  <c r="H181" i="3"/>
  <c r="I181" i="3" s="1"/>
  <c r="J33" i="3"/>
  <c r="J32" i="3" s="1"/>
  <c r="F79" i="3"/>
  <c r="L79" i="3" s="1"/>
  <c r="M79" i="3" s="1"/>
  <c r="J80" i="3"/>
  <c r="J79" i="3" s="1"/>
  <c r="F97" i="3"/>
  <c r="F96" i="3" s="1"/>
  <c r="F95" i="3" s="1"/>
  <c r="J98" i="3"/>
  <c r="J97" i="3" s="1"/>
  <c r="J96" i="3" s="1"/>
  <c r="J95" i="3" s="1"/>
  <c r="I187" i="3"/>
  <c r="F195" i="3"/>
  <c r="F224" i="3"/>
  <c r="F223" i="3" s="1"/>
  <c r="J232" i="3"/>
  <c r="J78" i="3"/>
  <c r="J77" i="3" s="1"/>
  <c r="H101" i="3"/>
  <c r="H208" i="3"/>
  <c r="H207" i="3" s="1"/>
  <c r="H213" i="3" s="1"/>
  <c r="F143" i="3"/>
  <c r="L143" i="3" s="1"/>
  <c r="M143" i="3" s="1"/>
  <c r="J144" i="3"/>
  <c r="J143" i="3" s="1"/>
  <c r="F34" i="3"/>
  <c r="F53" i="3"/>
  <c r="L53" i="3" s="1"/>
  <c r="M53" i="3" s="1"/>
  <c r="J102" i="3"/>
  <c r="J101" i="3" s="1"/>
  <c r="F101" i="3"/>
  <c r="G142" i="3"/>
  <c r="F228" i="3"/>
  <c r="H246" i="3"/>
  <c r="F119" i="3"/>
  <c r="F118" i="3" s="1"/>
  <c r="F209" i="2"/>
  <c r="B282" i="2"/>
  <c r="B281" i="2"/>
  <c r="F274" i="2"/>
  <c r="F270" i="2"/>
  <c r="F268" i="2"/>
  <c r="F251" i="2"/>
  <c r="F259" i="2"/>
  <c r="F257" i="2"/>
  <c r="F255" i="2"/>
  <c r="F254" i="2"/>
  <c r="F250" i="2"/>
  <c r="F247" i="2"/>
  <c r="F237" i="2"/>
  <c r="F233" i="2"/>
  <c r="F231" i="2"/>
  <c r="F229" i="2"/>
  <c r="F228" i="2"/>
  <c r="F225" i="2"/>
  <c r="F224" i="2"/>
  <c r="F221" i="2"/>
  <c r="F220" i="2" s="1"/>
  <c r="F211" i="2"/>
  <c r="F198" i="2"/>
  <c r="F195" i="2"/>
  <c r="F192" i="2"/>
  <c r="F189" i="2"/>
  <c r="F185" i="2"/>
  <c r="F182" i="2"/>
  <c r="F179" i="2"/>
  <c r="E167" i="2"/>
  <c r="E133" i="2"/>
  <c r="F170" i="2"/>
  <c r="J170" i="2" s="1"/>
  <c r="F168" i="2"/>
  <c r="F165" i="2"/>
  <c r="F162" i="2"/>
  <c r="F160" i="2"/>
  <c r="F158" i="2"/>
  <c r="F155" i="2"/>
  <c r="F153" i="2"/>
  <c r="F152" i="2"/>
  <c r="F149" i="2"/>
  <c r="F147" i="2"/>
  <c r="F143" i="2"/>
  <c r="F140" i="2"/>
  <c r="F138" i="2"/>
  <c r="F135" i="2"/>
  <c r="F134" i="2"/>
  <c r="F132" i="2"/>
  <c r="F130" i="2"/>
  <c r="F128" i="2"/>
  <c r="F126" i="2"/>
  <c r="F122" i="2"/>
  <c r="F119" i="2"/>
  <c r="F116" i="2"/>
  <c r="F113" i="2"/>
  <c r="F110" i="2"/>
  <c r="F108" i="2"/>
  <c r="F105" i="2"/>
  <c r="F103" i="2"/>
  <c r="F101" i="2"/>
  <c r="F97" i="2"/>
  <c r="I60" i="2"/>
  <c r="G60" i="2"/>
  <c r="E60" i="2"/>
  <c r="F88" i="2"/>
  <c r="J88" i="2" s="1"/>
  <c r="F84" i="2"/>
  <c r="F82" i="2"/>
  <c r="F81" i="2" s="1"/>
  <c r="F80" i="2" s="1"/>
  <c r="F79" i="2"/>
  <c r="F77" i="2"/>
  <c r="F75" i="2"/>
  <c r="F72" i="2"/>
  <c r="F70" i="2"/>
  <c r="F67" i="2"/>
  <c r="F65" i="2"/>
  <c r="F64" i="2" s="1"/>
  <c r="F62" i="2"/>
  <c r="J62" i="2" s="1"/>
  <c r="F61" i="2"/>
  <c r="F59" i="2"/>
  <c r="F57" i="2"/>
  <c r="H82" i="2"/>
  <c r="H81" i="2" s="1"/>
  <c r="H80" i="2" s="1"/>
  <c r="I81" i="2"/>
  <c r="I80" i="2" s="1"/>
  <c r="G81" i="2"/>
  <c r="G80" i="2" s="1"/>
  <c r="E81" i="2"/>
  <c r="E80" i="2" s="1"/>
  <c r="D81" i="2"/>
  <c r="D80" i="2" s="1"/>
  <c r="H79" i="2"/>
  <c r="H78" i="2" s="1"/>
  <c r="I78" i="2"/>
  <c r="G78" i="2"/>
  <c r="E78" i="2"/>
  <c r="D78" i="2"/>
  <c r="H77" i="2"/>
  <c r="H76" i="2" s="1"/>
  <c r="I76" i="2"/>
  <c r="G76" i="2"/>
  <c r="E76" i="2"/>
  <c r="D76" i="2"/>
  <c r="H75" i="2"/>
  <c r="I74" i="2"/>
  <c r="G74" i="2"/>
  <c r="E74" i="2"/>
  <c r="D74" i="2"/>
  <c r="H70" i="2"/>
  <c r="H69" i="2" s="1"/>
  <c r="I69" i="2"/>
  <c r="G69" i="2"/>
  <c r="E69" i="2"/>
  <c r="D69" i="2"/>
  <c r="H67" i="2"/>
  <c r="H66" i="2" s="1"/>
  <c r="I66" i="2"/>
  <c r="G66" i="2"/>
  <c r="E66" i="2"/>
  <c r="D66" i="2"/>
  <c r="H65" i="2"/>
  <c r="H64" i="2" s="1"/>
  <c r="I64" i="2"/>
  <c r="G64" i="2"/>
  <c r="E64" i="2"/>
  <c r="D64" i="2"/>
  <c r="H62" i="2"/>
  <c r="H61" i="2"/>
  <c r="D60" i="2"/>
  <c r="H59" i="2"/>
  <c r="H58" i="2" s="1"/>
  <c r="I58" i="2"/>
  <c r="G58" i="2"/>
  <c r="E58" i="2"/>
  <c r="D58" i="2"/>
  <c r="H57" i="2"/>
  <c r="I56" i="2"/>
  <c r="G56" i="2"/>
  <c r="E56" i="2"/>
  <c r="D56" i="2"/>
  <c r="I13" i="2"/>
  <c r="I12" i="2" s="1"/>
  <c r="G52" i="2"/>
  <c r="E52" i="2"/>
  <c r="D52" i="2"/>
  <c r="G50" i="2"/>
  <c r="F48" i="2"/>
  <c r="F53" i="2"/>
  <c r="F51" i="2"/>
  <c r="F45" i="2"/>
  <c r="F44" i="2" s="1"/>
  <c r="F43" i="2" s="1"/>
  <c r="F42" i="2"/>
  <c r="H53" i="2"/>
  <c r="I53" i="2" s="1"/>
  <c r="I52" i="2" s="1"/>
  <c r="H51" i="2"/>
  <c r="I51" i="2" s="1"/>
  <c r="E50" i="2"/>
  <c r="D50" i="2"/>
  <c r="H48" i="2"/>
  <c r="I48" i="2" s="1"/>
  <c r="G47" i="2"/>
  <c r="G46" i="2" s="1"/>
  <c r="E47" i="2"/>
  <c r="D47" i="2"/>
  <c r="D46" i="2" s="1"/>
  <c r="H45" i="2"/>
  <c r="I45" i="2" s="1"/>
  <c r="G44" i="2"/>
  <c r="G43" i="2" s="1"/>
  <c r="E44" i="2"/>
  <c r="E43" i="2" s="1"/>
  <c r="D44" i="2"/>
  <c r="D43" i="2" s="1"/>
  <c r="H42" i="2"/>
  <c r="I42" i="2" s="1"/>
  <c r="G41" i="2"/>
  <c r="G40" i="2" s="1"/>
  <c r="E41" i="2"/>
  <c r="E40" i="2" s="1"/>
  <c r="D41" i="2"/>
  <c r="D40" i="2" s="1"/>
  <c r="E38" i="2"/>
  <c r="F39" i="2"/>
  <c r="F37" i="2"/>
  <c r="F36" i="2" s="1"/>
  <c r="H39" i="2"/>
  <c r="I39" i="2" s="1"/>
  <c r="G38" i="2"/>
  <c r="D38" i="2"/>
  <c r="H37" i="2"/>
  <c r="I37" i="2" s="1"/>
  <c r="G36" i="2"/>
  <c r="G35" i="2" s="1"/>
  <c r="E36" i="2"/>
  <c r="D36" i="2"/>
  <c r="F34" i="2"/>
  <c r="F32" i="2"/>
  <c r="F30" i="2"/>
  <c r="F29" i="2" s="1"/>
  <c r="F26" i="2"/>
  <c r="F23" i="2"/>
  <c r="F21" i="2"/>
  <c r="F19" i="2"/>
  <c r="F18" i="2"/>
  <c r="F15" i="2"/>
  <c r="F14" i="2"/>
  <c r="F11" i="2"/>
  <c r="H34" i="2"/>
  <c r="I34" i="2" s="1"/>
  <c r="G33" i="2"/>
  <c r="E33" i="2"/>
  <c r="D33" i="2"/>
  <c r="H32" i="2"/>
  <c r="I32" i="2" s="1"/>
  <c r="I31" i="2" s="1"/>
  <c r="G31" i="2"/>
  <c r="E31" i="2"/>
  <c r="D31" i="2"/>
  <c r="I30" i="2"/>
  <c r="H29" i="2"/>
  <c r="I29" i="2" s="1"/>
  <c r="G29" i="2"/>
  <c r="E29" i="2"/>
  <c r="D29" i="2"/>
  <c r="D28" i="2" s="1"/>
  <c r="F36" i="3" l="1"/>
  <c r="F100" i="3"/>
  <c r="F151" i="3"/>
  <c r="L51" i="3"/>
  <c r="M51" i="3" s="1"/>
  <c r="G55" i="3"/>
  <c r="L65" i="3"/>
  <c r="M65" i="3" s="1"/>
  <c r="L26" i="3"/>
  <c r="M26" i="3" s="1"/>
  <c r="D124" i="3"/>
  <c r="F107" i="3"/>
  <c r="F99" i="3" s="1"/>
  <c r="L42" i="3"/>
  <c r="M42" i="3" s="1"/>
  <c r="J35" i="3"/>
  <c r="J34" i="3" s="1"/>
  <c r="L82" i="3"/>
  <c r="M82" i="3" s="1"/>
  <c r="J125" i="3"/>
  <c r="J74" i="3"/>
  <c r="H29" i="3"/>
  <c r="F29" i="3"/>
  <c r="L29" i="3" s="1"/>
  <c r="M29" i="3" s="1"/>
  <c r="I113" i="3"/>
  <c r="L113" i="3" s="1"/>
  <c r="M113" i="3" s="1"/>
  <c r="L61" i="3"/>
  <c r="M61" i="3" s="1"/>
  <c r="J100" i="3"/>
  <c r="J120" i="3"/>
  <c r="J119" i="3" s="1"/>
  <c r="J118" i="3" s="1"/>
  <c r="L47" i="3"/>
  <c r="M47" i="3" s="1"/>
  <c r="J142" i="3"/>
  <c r="I50" i="3"/>
  <c r="J117" i="3"/>
  <c r="J116" i="3" s="1"/>
  <c r="J115" i="3" s="1"/>
  <c r="H245" i="3"/>
  <c r="H261" i="3" s="1"/>
  <c r="D99" i="3"/>
  <c r="L167" i="3"/>
  <c r="M167" i="3" s="1"/>
  <c r="J186" i="3"/>
  <c r="J185" i="3" s="1"/>
  <c r="J184" i="3" s="1"/>
  <c r="H236" i="3"/>
  <c r="H235" i="3" s="1"/>
  <c r="H239" i="3" s="1"/>
  <c r="H41" i="3"/>
  <c r="I41" i="3" s="1"/>
  <c r="L41" i="3" s="1"/>
  <c r="M41" i="3" s="1"/>
  <c r="L112" i="3"/>
  <c r="M112" i="3" s="1"/>
  <c r="J167" i="3"/>
  <c r="L151" i="3"/>
  <c r="M151" i="3" s="1"/>
  <c r="E28" i="3"/>
  <c r="J259" i="3"/>
  <c r="G200" i="3"/>
  <c r="G283" i="3" s="1"/>
  <c r="L181" i="3"/>
  <c r="M181" i="3" s="1"/>
  <c r="J187" i="3"/>
  <c r="L185" i="3"/>
  <c r="M185" i="3" s="1"/>
  <c r="F137" i="3"/>
  <c r="L137" i="3" s="1"/>
  <c r="M137" i="3" s="1"/>
  <c r="E55" i="3"/>
  <c r="I236" i="3"/>
  <c r="L237" i="3"/>
  <c r="M237" i="3" s="1"/>
  <c r="I124" i="3"/>
  <c r="L250" i="3"/>
  <c r="M250" i="3" s="1"/>
  <c r="L118" i="3"/>
  <c r="M118" i="3" s="1"/>
  <c r="J180" i="3"/>
  <c r="J179" i="3" s="1"/>
  <c r="J178" i="3" s="1"/>
  <c r="L180" i="3"/>
  <c r="M180" i="3" s="1"/>
  <c r="L119" i="3"/>
  <c r="M119" i="3" s="1"/>
  <c r="F194" i="3"/>
  <c r="L195" i="3"/>
  <c r="M195" i="3" s="1"/>
  <c r="J267" i="3"/>
  <c r="J266" i="3" s="1"/>
  <c r="J276" i="3" s="1"/>
  <c r="I36" i="3"/>
  <c r="L36" i="3" s="1"/>
  <c r="M36" i="3" s="1"/>
  <c r="L37" i="3"/>
  <c r="M37" i="3" s="1"/>
  <c r="L182" i="3"/>
  <c r="M182" i="3" s="1"/>
  <c r="J227" i="3"/>
  <c r="J219" i="3" s="1"/>
  <c r="J239" i="3" s="1"/>
  <c r="J36" i="3"/>
  <c r="L56" i="3"/>
  <c r="M56" i="3" s="1"/>
  <c r="L88" i="3"/>
  <c r="M88" i="3" s="1"/>
  <c r="L34" i="3"/>
  <c r="M34" i="3" s="1"/>
  <c r="L209" i="3"/>
  <c r="M209" i="3" s="1"/>
  <c r="J49" i="3"/>
  <c r="J48" i="3" s="1"/>
  <c r="J47" i="3" s="1"/>
  <c r="L49" i="3"/>
  <c r="M49" i="3" s="1"/>
  <c r="I267" i="3"/>
  <c r="L268" i="3"/>
  <c r="M268" i="3" s="1"/>
  <c r="H184" i="3"/>
  <c r="I184" i="3" s="1"/>
  <c r="L184" i="3" s="1"/>
  <c r="M184" i="3" s="1"/>
  <c r="H50" i="3"/>
  <c r="I245" i="3"/>
  <c r="I207" i="3"/>
  <c r="L208" i="3"/>
  <c r="M208" i="3" s="1"/>
  <c r="J109" i="3"/>
  <c r="J108" i="3" s="1"/>
  <c r="J107" i="3" s="1"/>
  <c r="L109" i="3"/>
  <c r="M109" i="3" s="1"/>
  <c r="L110" i="3"/>
  <c r="M110" i="3" s="1"/>
  <c r="F13" i="3"/>
  <c r="L13" i="3" s="1"/>
  <c r="M13" i="3" s="1"/>
  <c r="L14" i="3"/>
  <c r="M14" i="3" s="1"/>
  <c r="L87" i="3"/>
  <c r="M87" i="3" s="1"/>
  <c r="I95" i="3"/>
  <c r="I272" i="3"/>
  <c r="L272" i="3" s="1"/>
  <c r="M272" i="3" s="1"/>
  <c r="L273" i="3"/>
  <c r="M273" i="3" s="1"/>
  <c r="L152" i="3"/>
  <c r="M152" i="3" s="1"/>
  <c r="F17" i="3"/>
  <c r="J56" i="3"/>
  <c r="F74" i="3"/>
  <c r="F55" i="3" s="1"/>
  <c r="G28" i="3"/>
  <c r="G90" i="3" s="1"/>
  <c r="J17" i="3"/>
  <c r="J10" i="3" s="1"/>
  <c r="F157" i="3"/>
  <c r="L157" i="3" s="1"/>
  <c r="F177" i="3"/>
  <c r="G99" i="3"/>
  <c r="F267" i="3"/>
  <c r="F266" i="3" s="1"/>
  <c r="F276" i="3" s="1"/>
  <c r="F125" i="3"/>
  <c r="L125" i="3" s="1"/>
  <c r="M125" i="3" s="1"/>
  <c r="E124" i="3"/>
  <c r="J50" i="3"/>
  <c r="H267" i="3"/>
  <c r="H266" i="3" s="1"/>
  <c r="H276" i="3" s="1"/>
  <c r="H124" i="3"/>
  <c r="I55" i="3"/>
  <c r="H121" i="3"/>
  <c r="I121" i="3" s="1"/>
  <c r="L121" i="3" s="1"/>
  <c r="M121" i="3" s="1"/>
  <c r="I122" i="3"/>
  <c r="L122" i="3" s="1"/>
  <c r="M122" i="3" s="1"/>
  <c r="G124" i="3"/>
  <c r="F227" i="3"/>
  <c r="F219" i="3" s="1"/>
  <c r="F239" i="3" s="1"/>
  <c r="F142" i="3"/>
  <c r="L142" i="3" s="1"/>
  <c r="M142" i="3" s="1"/>
  <c r="E99" i="3"/>
  <c r="H55" i="3"/>
  <c r="D55" i="3"/>
  <c r="D90" i="3" s="1"/>
  <c r="D200" i="3"/>
  <c r="D283" i="3" s="1"/>
  <c r="H107" i="3"/>
  <c r="I107" i="3" s="1"/>
  <c r="L107" i="3" s="1"/>
  <c r="M107" i="3" s="1"/>
  <c r="I178" i="3"/>
  <c r="E200" i="3"/>
  <c r="J257" i="3"/>
  <c r="J253" i="3" s="1"/>
  <c r="J245" i="3" s="1"/>
  <c r="J261" i="3" s="1"/>
  <c r="F253" i="3"/>
  <c r="F245" i="3" s="1"/>
  <c r="F261" i="3" s="1"/>
  <c r="J246" i="3"/>
  <c r="F50" i="3"/>
  <c r="I101" i="3"/>
  <c r="H100" i="3"/>
  <c r="J29" i="3"/>
  <c r="H178" i="3"/>
  <c r="I45" i="3"/>
  <c r="L45" i="3" s="1"/>
  <c r="M45" i="3" s="1"/>
  <c r="H44" i="3"/>
  <c r="I44" i="3" s="1"/>
  <c r="E55" i="2"/>
  <c r="E63" i="2"/>
  <c r="G55" i="2"/>
  <c r="I55" i="2"/>
  <c r="E73" i="2"/>
  <c r="F60" i="2"/>
  <c r="H60" i="2"/>
  <c r="G73" i="2"/>
  <c r="F69" i="2"/>
  <c r="J70" i="2"/>
  <c r="J69" i="2" s="1"/>
  <c r="I63" i="2"/>
  <c r="J48" i="2"/>
  <c r="J47" i="2" s="1"/>
  <c r="J46" i="2" s="1"/>
  <c r="D73" i="2"/>
  <c r="F66" i="2"/>
  <c r="F63" i="2" s="1"/>
  <c r="J67" i="2"/>
  <c r="J66" i="2" s="1"/>
  <c r="F74" i="2"/>
  <c r="F78" i="2"/>
  <c r="F56" i="2"/>
  <c r="I73" i="2"/>
  <c r="D63" i="2"/>
  <c r="D55" i="2" s="1"/>
  <c r="F76" i="2"/>
  <c r="J82" i="2"/>
  <c r="J81" i="2" s="1"/>
  <c r="J80" i="2" s="1"/>
  <c r="H74" i="2"/>
  <c r="H73" i="2" s="1"/>
  <c r="J77" i="2"/>
  <c r="J76" i="2" s="1"/>
  <c r="J75" i="2"/>
  <c r="J74" i="2" s="1"/>
  <c r="J79" i="2"/>
  <c r="J78" i="2" s="1"/>
  <c r="H31" i="2"/>
  <c r="G63" i="2"/>
  <c r="H63" i="2"/>
  <c r="F58" i="2"/>
  <c r="J59" i="2"/>
  <c r="J58" i="2" s="1"/>
  <c r="H56" i="2"/>
  <c r="J57" i="2"/>
  <c r="J56" i="2" s="1"/>
  <c r="J61" i="2"/>
  <c r="J60" i="2" s="1"/>
  <c r="J65" i="2"/>
  <c r="J64" i="2" s="1"/>
  <c r="F50" i="2"/>
  <c r="H47" i="2"/>
  <c r="I47" i="2" s="1"/>
  <c r="E49" i="2"/>
  <c r="F47" i="2"/>
  <c r="F46" i="2" s="1"/>
  <c r="G49" i="2"/>
  <c r="H52" i="2"/>
  <c r="H50" i="2"/>
  <c r="F52" i="2"/>
  <c r="J53" i="2"/>
  <c r="J52" i="2" s="1"/>
  <c r="H41" i="2"/>
  <c r="H40" i="2" s="1"/>
  <c r="I40" i="2" s="1"/>
  <c r="F41" i="2"/>
  <c r="F40" i="2" s="1"/>
  <c r="E28" i="2"/>
  <c r="H44" i="2"/>
  <c r="I44" i="2" s="1"/>
  <c r="G28" i="2"/>
  <c r="G27" i="2" s="1"/>
  <c r="J51" i="2"/>
  <c r="J50" i="2" s="1"/>
  <c r="D35" i="2"/>
  <c r="J42" i="2"/>
  <c r="J41" i="2" s="1"/>
  <c r="J40" i="2" s="1"/>
  <c r="H33" i="2"/>
  <c r="I33" i="2" s="1"/>
  <c r="I28" i="2" s="1"/>
  <c r="D49" i="2"/>
  <c r="E46" i="2"/>
  <c r="J45" i="2"/>
  <c r="J44" i="2" s="1"/>
  <c r="J43" i="2" s="1"/>
  <c r="H36" i="2"/>
  <c r="E35" i="2"/>
  <c r="F38" i="2"/>
  <c r="J39" i="2"/>
  <c r="J38" i="2" s="1"/>
  <c r="J37" i="2"/>
  <c r="J36" i="2" s="1"/>
  <c r="H38" i="2"/>
  <c r="I38" i="2" s="1"/>
  <c r="J30" i="2"/>
  <c r="J29" i="2" s="1"/>
  <c r="J34" i="2"/>
  <c r="J33" i="2" s="1"/>
  <c r="F31" i="2"/>
  <c r="F33" i="2"/>
  <c r="J32" i="2"/>
  <c r="J31" i="2" s="1"/>
  <c r="J99" i="3" l="1"/>
  <c r="H177" i="3"/>
  <c r="H200" i="3" s="1"/>
  <c r="E90" i="3"/>
  <c r="E284" i="3" s="1"/>
  <c r="J177" i="3"/>
  <c r="J200" i="3" s="1"/>
  <c r="J55" i="3"/>
  <c r="M157" i="3"/>
  <c r="J124" i="3"/>
  <c r="D172" i="3"/>
  <c r="D282" i="3" s="1"/>
  <c r="F28" i="3"/>
  <c r="F10" i="3"/>
  <c r="L10" i="3" s="1"/>
  <c r="M10" i="3" s="1"/>
  <c r="J283" i="3"/>
  <c r="H283" i="3"/>
  <c r="L55" i="3"/>
  <c r="M55" i="3" s="1"/>
  <c r="L17" i="3"/>
  <c r="M17" i="3" s="1"/>
  <c r="L253" i="3"/>
  <c r="M253" i="3" s="1"/>
  <c r="I100" i="3"/>
  <c r="L100" i="3" s="1"/>
  <c r="M100" i="3" s="1"/>
  <c r="L101" i="3"/>
  <c r="M101" i="3" s="1"/>
  <c r="I266" i="3"/>
  <c r="L267" i="3"/>
  <c r="M267" i="3" s="1"/>
  <c r="F124" i="3"/>
  <c r="F172" i="3" s="1"/>
  <c r="F282" i="3" s="1"/>
  <c r="L74" i="3"/>
  <c r="M74" i="3" s="1"/>
  <c r="I177" i="3"/>
  <c r="L178" i="3"/>
  <c r="M178" i="3" s="1"/>
  <c r="I213" i="3"/>
  <c r="L213" i="3" s="1"/>
  <c r="M213" i="3" s="1"/>
  <c r="L207" i="3"/>
  <c r="M207" i="3" s="1"/>
  <c r="I261" i="3"/>
  <c r="L261" i="3" s="1"/>
  <c r="M261" i="3" s="1"/>
  <c r="L245" i="3"/>
  <c r="M245" i="3" s="1"/>
  <c r="F187" i="3"/>
  <c r="L187" i="3" s="1"/>
  <c r="M187" i="3" s="1"/>
  <c r="L194" i="3"/>
  <c r="M194" i="3" s="1"/>
  <c r="I28" i="3"/>
  <c r="L44" i="3"/>
  <c r="M44" i="3" s="1"/>
  <c r="L50" i="3"/>
  <c r="M50" i="3" s="1"/>
  <c r="I235" i="3"/>
  <c r="L236" i="3"/>
  <c r="M236" i="3" s="1"/>
  <c r="J28" i="3"/>
  <c r="E172" i="3"/>
  <c r="E282" i="3" s="1"/>
  <c r="H99" i="3"/>
  <c r="H172" i="3" s="1"/>
  <c r="H282" i="3" s="1"/>
  <c r="G172" i="3"/>
  <c r="G282" i="3" s="1"/>
  <c r="D284" i="3"/>
  <c r="J172" i="3"/>
  <c r="G284" i="3"/>
  <c r="E283" i="3"/>
  <c r="H28" i="3"/>
  <c r="H90" i="3" s="1"/>
  <c r="H55" i="2"/>
  <c r="J55" i="2"/>
  <c r="F55" i="2"/>
  <c r="J63" i="2"/>
  <c r="F35" i="2"/>
  <c r="F73" i="2"/>
  <c r="J73" i="2"/>
  <c r="J35" i="2"/>
  <c r="F49" i="2"/>
  <c r="H28" i="2"/>
  <c r="E27" i="2"/>
  <c r="H46" i="2"/>
  <c r="I46" i="2" s="1"/>
  <c r="H49" i="2"/>
  <c r="H43" i="2"/>
  <c r="I43" i="2" s="1"/>
  <c r="I50" i="2"/>
  <c r="I49" i="2" s="1"/>
  <c r="I41" i="2"/>
  <c r="I36" i="2"/>
  <c r="I35" i="2" s="1"/>
  <c r="H35" i="2"/>
  <c r="J49" i="2"/>
  <c r="F28" i="2"/>
  <c r="J28" i="2"/>
  <c r="L28" i="3" l="1"/>
  <c r="M28" i="3" s="1"/>
  <c r="F90" i="3"/>
  <c r="F284" i="3" s="1"/>
  <c r="D278" i="3"/>
  <c r="D286" i="3"/>
  <c r="D201" i="3"/>
  <c r="J90" i="3"/>
  <c r="J278" i="3" s="1"/>
  <c r="I99" i="3"/>
  <c r="L99" i="3" s="1"/>
  <c r="M99" i="3" s="1"/>
  <c r="E201" i="3"/>
  <c r="E286" i="3"/>
  <c r="E173" i="3"/>
  <c r="E278" i="3"/>
  <c r="J201" i="3"/>
  <c r="J282" i="3"/>
  <c r="G286" i="3"/>
  <c r="I90" i="3"/>
  <c r="I284" i="3" s="1"/>
  <c r="F200" i="3"/>
  <c r="F283" i="3" s="1"/>
  <c r="I200" i="3"/>
  <c r="L177" i="3"/>
  <c r="M177" i="3" s="1"/>
  <c r="L124" i="3"/>
  <c r="M124" i="3" s="1"/>
  <c r="G201" i="3"/>
  <c r="I239" i="3"/>
  <c r="L239" i="3" s="1"/>
  <c r="M239" i="3" s="1"/>
  <c r="L235" i="3"/>
  <c r="M235" i="3" s="1"/>
  <c r="I276" i="3"/>
  <c r="L276" i="3" s="1"/>
  <c r="M276" i="3" s="1"/>
  <c r="L266" i="3"/>
  <c r="M266" i="3" s="1"/>
  <c r="G278" i="3"/>
  <c r="J284" i="3"/>
  <c r="H278" i="3"/>
  <c r="H201" i="3"/>
  <c r="H284" i="3"/>
  <c r="H286" i="3" s="1"/>
  <c r="H27" i="2"/>
  <c r="F27" i="2"/>
  <c r="I172" i="3" l="1"/>
  <c r="F278" i="3"/>
  <c r="J286" i="3"/>
  <c r="F201" i="3"/>
  <c r="I282" i="3"/>
  <c r="L282" i="3" s="1"/>
  <c r="L172" i="3"/>
  <c r="M172" i="3" s="1"/>
  <c r="I278" i="3"/>
  <c r="L278" i="3" s="1"/>
  <c r="M278" i="3" s="1"/>
  <c r="L284" i="3"/>
  <c r="M284" i="3" s="1"/>
  <c r="I283" i="3"/>
  <c r="L200" i="3"/>
  <c r="M200" i="3" s="1"/>
  <c r="F286" i="3"/>
  <c r="I201" i="3"/>
  <c r="L90" i="3"/>
  <c r="M90" i="3" s="1"/>
  <c r="I27" i="2"/>
  <c r="L201" i="3" l="1"/>
  <c r="M201" i="3" s="1"/>
  <c r="L283" i="3"/>
  <c r="L290" i="3" s="1"/>
  <c r="M282" i="3"/>
  <c r="I286" i="3"/>
  <c r="J27" i="2"/>
  <c r="M283" i="3" l="1"/>
  <c r="M290" i="3"/>
  <c r="L286" i="3"/>
  <c r="M286" i="3" s="1"/>
  <c r="H274" i="2"/>
  <c r="I273" i="2"/>
  <c r="I272" i="2" s="1"/>
  <c r="I271" i="2" s="1"/>
  <c r="H273" i="2"/>
  <c r="H272" i="2" s="1"/>
  <c r="H271" i="2" s="1"/>
  <c r="G273" i="2"/>
  <c r="G272" i="2" s="1"/>
  <c r="G271" i="2" s="1"/>
  <c r="E273" i="2"/>
  <c r="E272" i="2" s="1"/>
  <c r="E271" i="2" s="1"/>
  <c r="D273" i="2"/>
  <c r="D272" i="2" s="1"/>
  <c r="H270" i="2"/>
  <c r="H269" i="2" s="1"/>
  <c r="I269" i="2" s="1"/>
  <c r="G269" i="2"/>
  <c r="E269" i="2"/>
  <c r="D269" i="2"/>
  <c r="H268" i="2"/>
  <c r="I268" i="2" s="1"/>
  <c r="G267" i="2"/>
  <c r="E267" i="2"/>
  <c r="D267" i="2"/>
  <c r="I253" i="2"/>
  <c r="G256" i="2"/>
  <c r="G253" i="2"/>
  <c r="H255" i="2"/>
  <c r="H257" i="2"/>
  <c r="H256" i="2" s="1"/>
  <c r="H259" i="2"/>
  <c r="H258" i="2" s="1"/>
  <c r="H254" i="2"/>
  <c r="H251" i="2"/>
  <c r="H250" i="2"/>
  <c r="H246" i="2"/>
  <c r="H245" i="2" s="1"/>
  <c r="I258" i="2"/>
  <c r="G258" i="2"/>
  <c r="E258" i="2"/>
  <c r="D258" i="2"/>
  <c r="I256" i="2"/>
  <c r="E256" i="2"/>
  <c r="D256" i="2"/>
  <c r="E253" i="2"/>
  <c r="D253" i="2"/>
  <c r="I249" i="2"/>
  <c r="I248" i="2" s="1"/>
  <c r="G249" i="2"/>
  <c r="G248" i="2" s="1"/>
  <c r="E249" i="2"/>
  <c r="E248" i="2" s="1"/>
  <c r="D249" i="2"/>
  <c r="D248" i="2" s="1"/>
  <c r="I246" i="2"/>
  <c r="I245" i="2" s="1"/>
  <c r="G246" i="2"/>
  <c r="G245" i="2" s="1"/>
  <c r="E246" i="2"/>
  <c r="E245" i="2" s="1"/>
  <c r="D246" i="2"/>
  <c r="D245" i="2" s="1"/>
  <c r="H237" i="2"/>
  <c r="I237" i="2" s="1"/>
  <c r="G236" i="2"/>
  <c r="G235" i="2" s="1"/>
  <c r="G234" i="2" s="1"/>
  <c r="E236" i="2"/>
  <c r="E235" i="2" s="1"/>
  <c r="E234" i="2" s="1"/>
  <c r="D236" i="2"/>
  <c r="D235" i="2" s="1"/>
  <c r="E220" i="2"/>
  <c r="E219" i="2" s="1"/>
  <c r="G220" i="2"/>
  <c r="G219" i="2" s="1"/>
  <c r="H220" i="2"/>
  <c r="H219" i="2" s="1"/>
  <c r="I220" i="2"/>
  <c r="I219" i="2" s="1"/>
  <c r="I232" i="2"/>
  <c r="H232" i="2"/>
  <c r="G232" i="2"/>
  <c r="E232" i="2"/>
  <c r="D232" i="2"/>
  <c r="J231" i="2"/>
  <c r="I230" i="2"/>
  <c r="H230" i="2"/>
  <c r="E230" i="2"/>
  <c r="D230" i="2"/>
  <c r="I227" i="2"/>
  <c r="H227" i="2"/>
  <c r="G227" i="2"/>
  <c r="E227" i="2"/>
  <c r="I223" i="2"/>
  <c r="I222" i="2" s="1"/>
  <c r="H223" i="2"/>
  <c r="H222" i="2" s="1"/>
  <c r="G223" i="2"/>
  <c r="G222" i="2" s="1"/>
  <c r="E223" i="2"/>
  <c r="E222" i="2" s="1"/>
  <c r="D223" i="2"/>
  <c r="D222" i="2" s="1"/>
  <c r="J221" i="2"/>
  <c r="J220" i="2" s="1"/>
  <c r="J219" i="2" s="1"/>
  <c r="D220" i="2"/>
  <c r="D219" i="2" s="1"/>
  <c r="F269" i="2" l="1"/>
  <c r="D266" i="2"/>
  <c r="D265" i="2" s="1"/>
  <c r="F267" i="2"/>
  <c r="F266" i="2" s="1"/>
  <c r="F265" i="2" s="1"/>
  <c r="E266" i="2"/>
  <c r="E265" i="2" s="1"/>
  <c r="E275" i="2" s="1"/>
  <c r="G266" i="2"/>
  <c r="G265" i="2" s="1"/>
  <c r="G275" i="2" s="1"/>
  <c r="J233" i="2"/>
  <c r="F246" i="2"/>
  <c r="F245" i="2" s="1"/>
  <c r="J255" i="2"/>
  <c r="J251" i="2"/>
  <c r="J257" i="2"/>
  <c r="J229" i="2"/>
  <c r="H236" i="2"/>
  <c r="J250" i="2"/>
  <c r="F249" i="2"/>
  <c r="F248" i="2" s="1"/>
  <c r="D252" i="2"/>
  <c r="D244" i="2" s="1"/>
  <c r="D260" i="2" s="1"/>
  <c r="F223" i="2"/>
  <c r="F222" i="2" s="1"/>
  <c r="H249" i="2"/>
  <c r="H248" i="2" s="1"/>
  <c r="H267" i="2"/>
  <c r="H266" i="2" s="1"/>
  <c r="H265" i="2" s="1"/>
  <c r="J225" i="2"/>
  <c r="F273" i="2"/>
  <c r="F272" i="2" s="1"/>
  <c r="F271" i="2" s="1"/>
  <c r="J274" i="2"/>
  <c r="J273" i="2" s="1"/>
  <c r="J272" i="2" s="1"/>
  <c r="J271" i="2" s="1"/>
  <c r="I270" i="2"/>
  <c r="J270" i="2" s="1"/>
  <c r="J269" i="2" s="1"/>
  <c r="J268" i="2"/>
  <c r="J267" i="2" s="1"/>
  <c r="G252" i="2"/>
  <c r="G244" i="2" s="1"/>
  <c r="G260" i="2" s="1"/>
  <c r="F258" i="2"/>
  <c r="J258" i="2" s="1"/>
  <c r="J259" i="2"/>
  <c r="F256" i="2"/>
  <c r="I252" i="2"/>
  <c r="I244" i="2" s="1"/>
  <c r="I260" i="2" s="1"/>
  <c r="H253" i="2"/>
  <c r="H252" i="2" s="1"/>
  <c r="E252" i="2"/>
  <c r="E244" i="2" s="1"/>
  <c r="E260" i="2" s="1"/>
  <c r="J247" i="2"/>
  <c r="J246" i="2" s="1"/>
  <c r="J254" i="2"/>
  <c r="F253" i="2"/>
  <c r="D234" i="2"/>
  <c r="F232" i="2"/>
  <c r="J232" i="2" s="1"/>
  <c r="F236" i="2"/>
  <c r="F235" i="2" s="1"/>
  <c r="F234" i="2" s="1"/>
  <c r="J237" i="2"/>
  <c r="J236" i="2" s="1"/>
  <c r="J235" i="2" s="1"/>
  <c r="J234" i="2" s="1"/>
  <c r="H226" i="2"/>
  <c r="H218" i="2" s="1"/>
  <c r="F227" i="2"/>
  <c r="J228" i="2"/>
  <c r="F219" i="2"/>
  <c r="F230" i="2"/>
  <c r="D226" i="2"/>
  <c r="D218" i="2" s="1"/>
  <c r="I226" i="2"/>
  <c r="I218" i="2" s="1"/>
  <c r="G226" i="2"/>
  <c r="G218" i="2" s="1"/>
  <c r="G238" i="2" s="1"/>
  <c r="E226" i="2"/>
  <c r="E218" i="2" s="1"/>
  <c r="E238" i="2" s="1"/>
  <c r="J224" i="2"/>
  <c r="H211" i="2"/>
  <c r="H210" i="2" s="1"/>
  <c r="I210" i="2"/>
  <c r="G210" i="2"/>
  <c r="E210" i="2"/>
  <c r="D210" i="2"/>
  <c r="H209" i="2"/>
  <c r="H208" i="2" s="1"/>
  <c r="I208" i="2"/>
  <c r="G208" i="2"/>
  <c r="E208" i="2"/>
  <c r="D208" i="2"/>
  <c r="D197" i="2"/>
  <c r="D196" i="2" s="1"/>
  <c r="H198" i="2"/>
  <c r="H197" i="2" s="1"/>
  <c r="H196" i="2" s="1"/>
  <c r="I197" i="2"/>
  <c r="I196" i="2" s="1"/>
  <c r="G197" i="2"/>
  <c r="G196" i="2" s="1"/>
  <c r="E197" i="2"/>
  <c r="E196" i="2" s="1"/>
  <c r="H195" i="2"/>
  <c r="H194" i="2" s="1"/>
  <c r="H193" i="2" s="1"/>
  <c r="I194" i="2"/>
  <c r="I193" i="2" s="1"/>
  <c r="G194" i="2"/>
  <c r="G193" i="2" s="1"/>
  <c r="E194" i="2"/>
  <c r="E193" i="2" s="1"/>
  <c r="D194" i="2"/>
  <c r="D193" i="2" s="1"/>
  <c r="H192" i="2"/>
  <c r="H191" i="2" s="1"/>
  <c r="H190" i="2" s="1"/>
  <c r="I191" i="2"/>
  <c r="I190" i="2" s="1"/>
  <c r="G191" i="2"/>
  <c r="G190" i="2" s="1"/>
  <c r="E191" i="2"/>
  <c r="E190" i="2" s="1"/>
  <c r="D191" i="2"/>
  <c r="D190" i="2" s="1"/>
  <c r="H189" i="2"/>
  <c r="H188" i="2" s="1"/>
  <c r="H187" i="2" s="1"/>
  <c r="I188" i="2"/>
  <c r="I187" i="2" s="1"/>
  <c r="G188" i="2"/>
  <c r="G187" i="2" s="1"/>
  <c r="E188" i="2"/>
  <c r="E187" i="2" s="1"/>
  <c r="D188" i="2"/>
  <c r="G121" i="2"/>
  <c r="G120" i="2" s="1"/>
  <c r="E178" i="2"/>
  <c r="E177" i="2" s="1"/>
  <c r="H185" i="2"/>
  <c r="H184" i="2" s="1"/>
  <c r="G184" i="2"/>
  <c r="G183" i="2" s="1"/>
  <c r="E184" i="2"/>
  <c r="E183" i="2" s="1"/>
  <c r="D184" i="2"/>
  <c r="H182" i="2"/>
  <c r="I182" i="2" s="1"/>
  <c r="G181" i="2"/>
  <c r="G180" i="2" s="1"/>
  <c r="E181" i="2"/>
  <c r="E180" i="2" s="1"/>
  <c r="D181" i="2"/>
  <c r="H179" i="2"/>
  <c r="I179" i="2" s="1"/>
  <c r="G178" i="2"/>
  <c r="D178" i="2"/>
  <c r="D238" i="2" l="1"/>
  <c r="H238" i="2"/>
  <c r="J266" i="2"/>
  <c r="J265" i="2" s="1"/>
  <c r="J275" i="2" s="1"/>
  <c r="I236" i="2"/>
  <c r="I235" i="2" s="1"/>
  <c r="I234" i="2" s="1"/>
  <c r="I238" i="2" s="1"/>
  <c r="H235" i="2"/>
  <c r="H234" i="2" s="1"/>
  <c r="J249" i="2"/>
  <c r="J248" i="2" s="1"/>
  <c r="D183" i="2"/>
  <c r="F184" i="2"/>
  <c r="F183" i="2" s="1"/>
  <c r="D180" i="2"/>
  <c r="D177" i="2" s="1"/>
  <c r="F181" i="2"/>
  <c r="F180" i="2" s="1"/>
  <c r="J253" i="2"/>
  <c r="J227" i="2"/>
  <c r="J195" i="2"/>
  <c r="J194" i="2" s="1"/>
  <c r="J193" i="2" s="1"/>
  <c r="J209" i="2"/>
  <c r="J208" i="2" s="1"/>
  <c r="J211" i="2"/>
  <c r="J210" i="2" s="1"/>
  <c r="F178" i="2"/>
  <c r="F177" i="2" s="1"/>
  <c r="J198" i="2"/>
  <c r="J197" i="2" s="1"/>
  <c r="J196" i="2" s="1"/>
  <c r="H181" i="2"/>
  <c r="I181" i="2" s="1"/>
  <c r="H244" i="2"/>
  <c r="H260" i="2" s="1"/>
  <c r="G186" i="2"/>
  <c r="F188" i="2"/>
  <c r="F187" i="2" s="1"/>
  <c r="E186" i="2"/>
  <c r="H178" i="2"/>
  <c r="I178" i="2" s="1"/>
  <c r="J223" i="2"/>
  <c r="J222" i="2" s="1"/>
  <c r="I267" i="2"/>
  <c r="I266" i="2" s="1"/>
  <c r="I265" i="2" s="1"/>
  <c r="H207" i="2"/>
  <c r="H206" i="2" s="1"/>
  <c r="H212" i="2" s="1"/>
  <c r="F275" i="2"/>
  <c r="F252" i="2"/>
  <c r="F244" i="2" s="1"/>
  <c r="F260" i="2" s="1"/>
  <c r="J256" i="2"/>
  <c r="J245" i="2"/>
  <c r="G207" i="2"/>
  <c r="G206" i="2" s="1"/>
  <c r="G212" i="2" s="1"/>
  <c r="I207" i="2"/>
  <c r="I206" i="2" s="1"/>
  <c r="I212" i="2" s="1"/>
  <c r="D207" i="2"/>
  <c r="D206" i="2" s="1"/>
  <c r="D212" i="2" s="1"/>
  <c r="F226" i="2"/>
  <c r="F218" i="2" s="1"/>
  <c r="F238" i="2" s="1"/>
  <c r="E207" i="2"/>
  <c r="E206" i="2" s="1"/>
  <c r="E212" i="2" s="1"/>
  <c r="J230" i="2"/>
  <c r="J182" i="2"/>
  <c r="J181" i="2" s="1"/>
  <c r="J180" i="2" s="1"/>
  <c r="F208" i="2"/>
  <c r="F210" i="2"/>
  <c r="I186" i="2"/>
  <c r="H186" i="2"/>
  <c r="F197" i="2"/>
  <c r="F196" i="2" s="1"/>
  <c r="F191" i="2"/>
  <c r="F190" i="2" s="1"/>
  <c r="F194" i="2"/>
  <c r="F193" i="2" s="1"/>
  <c r="J192" i="2"/>
  <c r="J191" i="2" s="1"/>
  <c r="J190" i="2" s="1"/>
  <c r="J189" i="2"/>
  <c r="J188" i="2" s="1"/>
  <c r="J187" i="2" s="1"/>
  <c r="E176" i="2"/>
  <c r="G177" i="2"/>
  <c r="G176" i="2" s="1"/>
  <c r="H183" i="2"/>
  <c r="I183" i="2" s="1"/>
  <c r="I184" i="2"/>
  <c r="I185" i="2"/>
  <c r="J185" i="2" s="1"/>
  <c r="J184" i="2" s="1"/>
  <c r="J183" i="2" s="1"/>
  <c r="J179" i="2"/>
  <c r="J178" i="2" s="1"/>
  <c r="J177" i="2" s="1"/>
  <c r="H170" i="2"/>
  <c r="H169" i="2" s="1"/>
  <c r="I169" i="2"/>
  <c r="G169" i="2"/>
  <c r="E169" i="2"/>
  <c r="D169" i="2"/>
  <c r="H168" i="2"/>
  <c r="H167" i="2" s="1"/>
  <c r="I167" i="2"/>
  <c r="G167" i="2"/>
  <c r="D167" i="2"/>
  <c r="H165" i="2"/>
  <c r="H164" i="2" s="1"/>
  <c r="H163" i="2" s="1"/>
  <c r="I164" i="2"/>
  <c r="I163" i="2" s="1"/>
  <c r="G164" i="2"/>
  <c r="G163" i="2" s="1"/>
  <c r="E164" i="2"/>
  <c r="E163" i="2" s="1"/>
  <c r="D164" i="2"/>
  <c r="D163" i="2" s="1"/>
  <c r="H162" i="2"/>
  <c r="I161" i="2"/>
  <c r="G161" i="2"/>
  <c r="E161" i="2"/>
  <c r="D161" i="2"/>
  <c r="H160" i="2"/>
  <c r="I159" i="2"/>
  <c r="G159" i="2"/>
  <c r="E159" i="2"/>
  <c r="D159" i="2"/>
  <c r="H158" i="2"/>
  <c r="H157" i="2" s="1"/>
  <c r="I157" i="2"/>
  <c r="G157" i="2"/>
  <c r="E157" i="2"/>
  <c r="D157" i="2"/>
  <c r="H155" i="2"/>
  <c r="H154" i="2" s="1"/>
  <c r="I154" i="2"/>
  <c r="G154" i="2"/>
  <c r="E154" i="2"/>
  <c r="D154" i="2"/>
  <c r="E151" i="2"/>
  <c r="G151" i="2"/>
  <c r="I151" i="2"/>
  <c r="D151" i="2"/>
  <c r="H153" i="2"/>
  <c r="H152" i="2"/>
  <c r="H149" i="2"/>
  <c r="H148" i="2" s="1"/>
  <c r="I148" i="2"/>
  <c r="G148" i="2"/>
  <c r="E148" i="2"/>
  <c r="D148" i="2"/>
  <c r="H147" i="2"/>
  <c r="H146" i="2" s="1"/>
  <c r="I146" i="2"/>
  <c r="G146" i="2"/>
  <c r="E146" i="2"/>
  <c r="D146" i="2"/>
  <c r="H145" i="2"/>
  <c r="I144" i="2"/>
  <c r="G144" i="2"/>
  <c r="D144" i="2"/>
  <c r="H143" i="2"/>
  <c r="H142" i="2" s="1"/>
  <c r="I142" i="2"/>
  <c r="G142" i="2"/>
  <c r="E142" i="2"/>
  <c r="D142" i="2"/>
  <c r="H140" i="2"/>
  <c r="H139" i="2" s="1"/>
  <c r="I139" i="2"/>
  <c r="G139" i="2"/>
  <c r="E139" i="2"/>
  <c r="D139" i="2"/>
  <c r="H138" i="2"/>
  <c r="H137" i="2" s="1"/>
  <c r="I137" i="2"/>
  <c r="G137" i="2"/>
  <c r="E137" i="2"/>
  <c r="D137" i="2"/>
  <c r="G133" i="2"/>
  <c r="I133" i="2"/>
  <c r="D133" i="2"/>
  <c r="F133" i="2" s="1"/>
  <c r="H135" i="2"/>
  <c r="H134" i="2"/>
  <c r="H132" i="2"/>
  <c r="I131" i="2"/>
  <c r="G131" i="2"/>
  <c r="E131" i="2"/>
  <c r="D131" i="2"/>
  <c r="H130" i="2"/>
  <c r="H129" i="2" s="1"/>
  <c r="I129" i="2"/>
  <c r="G129" i="2"/>
  <c r="E129" i="2"/>
  <c r="D129" i="2"/>
  <c r="H128" i="2"/>
  <c r="H127" i="2" s="1"/>
  <c r="I127" i="2"/>
  <c r="G127" i="2"/>
  <c r="E127" i="2"/>
  <c r="D127" i="2"/>
  <c r="H126" i="2"/>
  <c r="H125" i="2" s="1"/>
  <c r="I125" i="2"/>
  <c r="G125" i="2"/>
  <c r="E125" i="2"/>
  <c r="D125" i="2"/>
  <c r="I102" i="2"/>
  <c r="H116" i="2"/>
  <c r="H115" i="2" s="1"/>
  <c r="H122" i="2"/>
  <c r="H121" i="2" s="1"/>
  <c r="H119" i="2"/>
  <c r="H118" i="2" s="1"/>
  <c r="H113" i="2"/>
  <c r="I113" i="2" s="1"/>
  <c r="H110" i="2"/>
  <c r="H109" i="2" s="1"/>
  <c r="H105" i="2"/>
  <c r="G118" i="2"/>
  <c r="G117" i="2" s="1"/>
  <c r="G115" i="2"/>
  <c r="G114" i="2" s="1"/>
  <c r="G109" i="2"/>
  <c r="H108" i="2"/>
  <c r="I108" i="2" s="1"/>
  <c r="H103" i="2"/>
  <c r="H102" i="2" s="1"/>
  <c r="H101" i="2"/>
  <c r="I101" i="2" s="1"/>
  <c r="I150" i="2" l="1"/>
  <c r="J207" i="2"/>
  <c r="J206" i="2" s="1"/>
  <c r="J212" i="2" s="1"/>
  <c r="D176" i="2"/>
  <c r="J252" i="2"/>
  <c r="J244" i="2" s="1"/>
  <c r="J260" i="2" s="1"/>
  <c r="E124" i="2"/>
  <c r="H180" i="2"/>
  <c r="I180" i="2" s="1"/>
  <c r="I177" i="2" s="1"/>
  <c r="I176" i="2" s="1"/>
  <c r="I199" i="2" s="1"/>
  <c r="I282" i="2" s="1"/>
  <c r="J226" i="2"/>
  <c r="J218" i="2" s="1"/>
  <c r="J238" i="2" s="1"/>
  <c r="J152" i="2"/>
  <c r="J168" i="2"/>
  <c r="J167" i="2" s="1"/>
  <c r="J165" i="2"/>
  <c r="J164" i="2" s="1"/>
  <c r="J163" i="2" s="1"/>
  <c r="H166" i="2"/>
  <c r="I166" i="2"/>
  <c r="J186" i="2"/>
  <c r="F186" i="2"/>
  <c r="H275" i="2"/>
  <c r="I275" i="2"/>
  <c r="E199" i="2"/>
  <c r="E282" i="2" s="1"/>
  <c r="H151" i="2"/>
  <c r="H150" i="2" s="1"/>
  <c r="G199" i="2"/>
  <c r="G282" i="2" s="1"/>
  <c r="H133" i="2"/>
  <c r="D150" i="2"/>
  <c r="F176" i="2"/>
  <c r="F207" i="2"/>
  <c r="F161" i="2"/>
  <c r="D166" i="2"/>
  <c r="D187" i="2"/>
  <c r="D186" i="2" s="1"/>
  <c r="D156" i="2"/>
  <c r="H136" i="2"/>
  <c r="G136" i="2"/>
  <c r="F148" i="2"/>
  <c r="G150" i="2"/>
  <c r="E150" i="2"/>
  <c r="F157" i="2"/>
  <c r="D124" i="2"/>
  <c r="E136" i="2"/>
  <c r="I136" i="2"/>
  <c r="J176" i="2"/>
  <c r="I141" i="2"/>
  <c r="D136" i="2"/>
  <c r="E156" i="2"/>
  <c r="G156" i="2"/>
  <c r="G166" i="2"/>
  <c r="I124" i="2"/>
  <c r="G141" i="2"/>
  <c r="I156" i="2"/>
  <c r="G124" i="2"/>
  <c r="F146" i="2"/>
  <c r="D141" i="2"/>
  <c r="F131" i="2"/>
  <c r="H144" i="2"/>
  <c r="H141" i="2" s="1"/>
  <c r="F151" i="2"/>
  <c r="J158" i="2"/>
  <c r="J157" i="2" s="1"/>
  <c r="F159" i="2"/>
  <c r="H161" i="2"/>
  <c r="E166" i="2"/>
  <c r="J126" i="2"/>
  <c r="J125" i="2" s="1"/>
  <c r="F127" i="2"/>
  <c r="J128" i="2"/>
  <c r="J127" i="2" s="1"/>
  <c r="F129" i="2"/>
  <c r="F139" i="2"/>
  <c r="J153" i="2"/>
  <c r="F154" i="2"/>
  <c r="J160" i="2"/>
  <c r="J159" i="2" s="1"/>
  <c r="J108" i="2"/>
  <c r="J107" i="2" s="1"/>
  <c r="H107" i="2"/>
  <c r="I107" i="2" s="1"/>
  <c r="I119" i="2"/>
  <c r="F169" i="2"/>
  <c r="J169" i="2"/>
  <c r="F167" i="2"/>
  <c r="F164" i="2"/>
  <c r="F163" i="2" s="1"/>
  <c r="H159" i="2"/>
  <c r="J162" i="2"/>
  <c r="J161" i="2" s="1"/>
  <c r="J155" i="2"/>
  <c r="J154" i="2" s="1"/>
  <c r="J149" i="2"/>
  <c r="J148" i="2" s="1"/>
  <c r="J147" i="2"/>
  <c r="J146" i="2" s="1"/>
  <c r="F142" i="2"/>
  <c r="J143" i="2"/>
  <c r="J142" i="2" s="1"/>
  <c r="J140" i="2"/>
  <c r="J139" i="2" s="1"/>
  <c r="J138" i="2"/>
  <c r="J137" i="2" s="1"/>
  <c r="F137" i="2"/>
  <c r="J135" i="2"/>
  <c r="J134" i="2"/>
  <c r="H131" i="2"/>
  <c r="J132" i="2"/>
  <c r="J131" i="2" s="1"/>
  <c r="J130" i="2"/>
  <c r="J129" i="2" s="1"/>
  <c r="H117" i="2"/>
  <c r="I117" i="2" s="1"/>
  <c r="I118" i="2"/>
  <c r="I110" i="2"/>
  <c r="I121" i="2"/>
  <c r="H120" i="2"/>
  <c r="I120" i="2" s="1"/>
  <c r="I109" i="2"/>
  <c r="H114" i="2"/>
  <c r="I114" i="2" s="1"/>
  <c r="I115" i="2"/>
  <c r="I122" i="2"/>
  <c r="H100" i="2"/>
  <c r="I100" i="2" s="1"/>
  <c r="H112" i="2"/>
  <c r="I116" i="2"/>
  <c r="H104" i="2"/>
  <c r="I104" i="2" s="1"/>
  <c r="F125" i="2"/>
  <c r="G112" i="2"/>
  <c r="G111" i="2" s="1"/>
  <c r="G107" i="2"/>
  <c r="G106" i="2" s="1"/>
  <c r="F107" i="2"/>
  <c r="G104" i="2"/>
  <c r="G102" i="2"/>
  <c r="G100" i="2"/>
  <c r="E121" i="2"/>
  <c r="E120" i="2" s="1"/>
  <c r="E118" i="2"/>
  <c r="E117" i="2" s="1"/>
  <c r="E115" i="2"/>
  <c r="E114" i="2" s="1"/>
  <c r="E112" i="2"/>
  <c r="E109" i="2"/>
  <c r="E107" i="2"/>
  <c r="E104" i="2"/>
  <c r="E102" i="2"/>
  <c r="E100" i="2"/>
  <c r="D121" i="2"/>
  <c r="D118" i="2"/>
  <c r="D117" i="2" s="1"/>
  <c r="D115" i="2"/>
  <c r="D114" i="2" s="1"/>
  <c r="D112" i="2"/>
  <c r="D111" i="2" s="1"/>
  <c r="D109" i="2"/>
  <c r="D107" i="2"/>
  <c r="D104" i="2"/>
  <c r="D102" i="2"/>
  <c r="I96" i="2"/>
  <c r="H96" i="2"/>
  <c r="G96" i="2"/>
  <c r="E96" i="2"/>
  <c r="D96" i="2"/>
  <c r="H84" i="2"/>
  <c r="H72" i="2"/>
  <c r="H71" i="2" s="1"/>
  <c r="H68" i="2" s="1"/>
  <c r="I71" i="2"/>
  <c r="I68" i="2" s="1"/>
  <c r="G71" i="2"/>
  <c r="G68" i="2" s="1"/>
  <c r="E71" i="2"/>
  <c r="E68" i="2" s="1"/>
  <c r="D71" i="2"/>
  <c r="D68" i="2" s="1"/>
  <c r="H88" i="2"/>
  <c r="E87" i="2"/>
  <c r="E86" i="2" s="1"/>
  <c r="E85" i="2" s="1"/>
  <c r="D86" i="2"/>
  <c r="D199" i="2" l="1"/>
  <c r="D282" i="2" s="1"/>
  <c r="F206" i="2"/>
  <c r="F212" i="2" s="1"/>
  <c r="J166" i="2"/>
  <c r="H177" i="2"/>
  <c r="H176" i="2" s="1"/>
  <c r="H199" i="2" s="1"/>
  <c r="H282" i="2" s="1"/>
  <c r="D120" i="2"/>
  <c r="F120" i="2" s="1"/>
  <c r="F121" i="2"/>
  <c r="E111" i="2"/>
  <c r="F112" i="2"/>
  <c r="F111" i="2" s="1"/>
  <c r="J151" i="2"/>
  <c r="J150" i="2" s="1"/>
  <c r="J113" i="2"/>
  <c r="J112" i="2" s="1"/>
  <c r="J111" i="2" s="1"/>
  <c r="F115" i="2"/>
  <c r="F114" i="2" s="1"/>
  <c r="F96" i="2"/>
  <c r="J199" i="2"/>
  <c r="J282" i="2" s="1"/>
  <c r="F199" i="2"/>
  <c r="F282" i="2" s="1"/>
  <c r="F156" i="2"/>
  <c r="H124" i="2"/>
  <c r="F150" i="2"/>
  <c r="I123" i="2"/>
  <c r="G123" i="2"/>
  <c r="F136" i="2"/>
  <c r="J136" i="2"/>
  <c r="J119" i="2"/>
  <c r="J118" i="2" s="1"/>
  <c r="J117" i="2" s="1"/>
  <c r="J156" i="2"/>
  <c r="H156" i="2"/>
  <c r="F166" i="2"/>
  <c r="F124" i="2"/>
  <c r="I99" i="2"/>
  <c r="H106" i="2"/>
  <c r="I106" i="2" s="1"/>
  <c r="J133" i="2"/>
  <c r="J124" i="2" s="1"/>
  <c r="J122" i="2"/>
  <c r="J121" i="2" s="1"/>
  <c r="J120" i="2" s="1"/>
  <c r="E99" i="2"/>
  <c r="F109" i="2"/>
  <c r="J110" i="2"/>
  <c r="J109" i="2" s="1"/>
  <c r="J106" i="2" s="1"/>
  <c r="E106" i="2"/>
  <c r="F118" i="2"/>
  <c r="F117" i="2" s="1"/>
  <c r="H111" i="2"/>
  <c r="I111" i="2" s="1"/>
  <c r="I112" i="2"/>
  <c r="J97" i="2"/>
  <c r="J96" i="2" s="1"/>
  <c r="F102" i="2"/>
  <c r="J103" i="2"/>
  <c r="J102" i="2" s="1"/>
  <c r="J116" i="2"/>
  <c r="J115" i="2" s="1"/>
  <c r="J114" i="2" s="1"/>
  <c r="G99" i="2"/>
  <c r="F104" i="2"/>
  <c r="J105" i="2"/>
  <c r="J104" i="2" s="1"/>
  <c r="H99" i="2"/>
  <c r="F71" i="2"/>
  <c r="F68" i="2" s="1"/>
  <c r="D106" i="2"/>
  <c r="F87" i="2"/>
  <c r="J72" i="2"/>
  <c r="J71" i="2" s="1"/>
  <c r="J68" i="2" s="1"/>
  <c r="H87" i="2"/>
  <c r="H86" i="2" s="1"/>
  <c r="H85" i="2" s="1"/>
  <c r="G87" i="2"/>
  <c r="G86" i="2" s="1"/>
  <c r="G85" i="2" s="1"/>
  <c r="F106" i="2" l="1"/>
  <c r="H123" i="2"/>
  <c r="H98" i="2"/>
  <c r="I98" i="2"/>
  <c r="E98" i="2"/>
  <c r="G98" i="2"/>
  <c r="I87" i="2"/>
  <c r="I86" i="2" s="1"/>
  <c r="I85" i="2" s="1"/>
  <c r="F86" i="2"/>
  <c r="F85" i="2" s="1"/>
  <c r="D27" i="2"/>
  <c r="H26" i="2"/>
  <c r="D100" i="2" l="1"/>
  <c r="D99" i="2" s="1"/>
  <c r="D98" i="2" s="1"/>
  <c r="J87" i="2" l="1"/>
  <c r="J86" i="2" s="1"/>
  <c r="J85" i="2" s="1"/>
  <c r="J95" i="2"/>
  <c r="J94" i="2" s="1"/>
  <c r="I95" i="2"/>
  <c r="I94" i="2" s="1"/>
  <c r="I171" i="2" s="1"/>
  <c r="I281" i="2" s="1"/>
  <c r="H95" i="2"/>
  <c r="H94" i="2" s="1"/>
  <c r="H171" i="2" s="1"/>
  <c r="H281" i="2" s="1"/>
  <c r="G95" i="2"/>
  <c r="G94" i="2" s="1"/>
  <c r="G171" i="2" s="1"/>
  <c r="G281" i="2" s="1"/>
  <c r="E95" i="2"/>
  <c r="E94" i="2" s="1"/>
  <c r="D95" i="2"/>
  <c r="D94" i="2" s="1"/>
  <c r="D83" i="2"/>
  <c r="D54" i="2" s="1"/>
  <c r="E83" i="2"/>
  <c r="E54" i="2" s="1"/>
  <c r="G83" i="2"/>
  <c r="G54" i="2" s="1"/>
  <c r="H83" i="2"/>
  <c r="H54" i="2" s="1"/>
  <c r="I83" i="2"/>
  <c r="I54" i="2" s="1"/>
  <c r="J84" i="2" l="1"/>
  <c r="J83" i="2" s="1"/>
  <c r="J54" i="2" s="1"/>
  <c r="F95" i="2"/>
  <c r="F94" i="2" s="1"/>
  <c r="F83" i="2"/>
  <c r="F54" i="2" s="1"/>
  <c r="F22" i="2"/>
  <c r="J21" i="2"/>
  <c r="J11" i="2"/>
  <c r="E25" i="2"/>
  <c r="E24" i="2" s="1"/>
  <c r="G25" i="2"/>
  <c r="G24" i="2" s="1"/>
  <c r="H25" i="2"/>
  <c r="H24" i="2" s="1"/>
  <c r="I25" i="2"/>
  <c r="I24" i="2" s="1"/>
  <c r="E22" i="2"/>
  <c r="G22" i="2"/>
  <c r="H22" i="2"/>
  <c r="I22" i="2"/>
  <c r="E20" i="2"/>
  <c r="H20" i="2"/>
  <c r="I20" i="2"/>
  <c r="E17" i="2"/>
  <c r="G17" i="2"/>
  <c r="H17" i="2"/>
  <c r="I17" i="2"/>
  <c r="E13" i="2"/>
  <c r="E12" i="2" s="1"/>
  <c r="G13" i="2"/>
  <c r="G12" i="2" s="1"/>
  <c r="H13" i="2"/>
  <c r="H12" i="2" s="1"/>
  <c r="E10" i="2"/>
  <c r="G10" i="2"/>
  <c r="H10" i="2"/>
  <c r="I10" i="2"/>
  <c r="D20" i="2"/>
  <c r="D25" i="2"/>
  <c r="D24" i="2" s="1"/>
  <c r="D22" i="2"/>
  <c r="D17" i="2"/>
  <c r="D13" i="2"/>
  <c r="D12" i="2" s="1"/>
  <c r="D10" i="2"/>
  <c r="E16" i="2" l="1"/>
  <c r="E9" i="2" s="1"/>
  <c r="E89" i="2" s="1"/>
  <c r="E283" i="2" s="1"/>
  <c r="J23" i="2"/>
  <c r="J15" i="2"/>
  <c r="J18" i="2"/>
  <c r="J14" i="2"/>
  <c r="J26" i="2"/>
  <c r="J25" i="2" s="1"/>
  <c r="J24" i="2" s="1"/>
  <c r="F25" i="2"/>
  <c r="F24" i="2" s="1"/>
  <c r="J22" i="2"/>
  <c r="F13" i="2"/>
  <c r="F12" i="2" s="1"/>
  <c r="F20" i="2"/>
  <c r="G16" i="2"/>
  <c r="G9" i="2" s="1"/>
  <c r="G89" i="2" s="1"/>
  <c r="G283" i="2" s="1"/>
  <c r="G285" i="2" s="1"/>
  <c r="F17" i="2"/>
  <c r="J19" i="2"/>
  <c r="I16" i="2"/>
  <c r="I9" i="2" s="1"/>
  <c r="I89" i="2" s="1"/>
  <c r="I283" i="2" s="1"/>
  <c r="I285" i="2" s="1"/>
  <c r="F10" i="2"/>
  <c r="J10" i="2"/>
  <c r="H16" i="2"/>
  <c r="H9" i="2" s="1"/>
  <c r="H89" i="2" s="1"/>
  <c r="H283" i="2" s="1"/>
  <c r="H285" i="2" s="1"/>
  <c r="D16" i="2"/>
  <c r="D9" i="2" s="1"/>
  <c r="D89" i="2" s="1"/>
  <c r="D283" i="2" s="1"/>
  <c r="H200" i="2" l="1"/>
  <c r="H277" i="2"/>
  <c r="G200" i="2"/>
  <c r="G277" i="2"/>
  <c r="I200" i="2"/>
  <c r="I277" i="2"/>
  <c r="J20" i="2"/>
  <c r="J13" i="2"/>
  <c r="J12" i="2" s="1"/>
  <c r="J17" i="2"/>
  <c r="F16" i="2"/>
  <c r="F9" i="2" s="1"/>
  <c r="F89" i="2" s="1"/>
  <c r="F283" i="2" s="1"/>
  <c r="J16" i="2" l="1"/>
  <c r="J9" i="2" s="1"/>
  <c r="J89" i="2" s="1"/>
  <c r="J283" i="2" s="1"/>
  <c r="D123" i="2"/>
  <c r="D171" i="2" s="1"/>
  <c r="D200" i="2" l="1"/>
  <c r="J101" i="2"/>
  <c r="J100" i="2" s="1"/>
  <c r="J99" i="2" s="1"/>
  <c r="J98" i="2" s="1"/>
  <c r="F100" i="2"/>
  <c r="F99" i="2" s="1"/>
  <c r="F98" i="2" s="1"/>
  <c r="D271" i="2" l="1"/>
  <c r="D275" i="2" s="1"/>
  <c r="D281" i="2" s="1"/>
  <c r="D285" i="2" s="1"/>
  <c r="D277" i="2" l="1"/>
  <c r="E144" i="2"/>
  <c r="E141" i="2" s="1"/>
  <c r="E123" i="2" s="1"/>
  <c r="E171" i="2" s="1"/>
  <c r="F145" i="2"/>
  <c r="E172" i="2" l="1"/>
  <c r="E281" i="2"/>
  <c r="E285" i="2" s="1"/>
  <c r="E277" i="2"/>
  <c r="E200" i="2"/>
  <c r="J145" i="2"/>
  <c r="J144" i="2" s="1"/>
  <c r="J141" i="2" s="1"/>
  <c r="J123" i="2" s="1"/>
  <c r="J171" i="2" s="1"/>
  <c r="F144" i="2"/>
  <c r="F141" i="2" s="1"/>
  <c r="F123" i="2" s="1"/>
  <c r="F171" i="2" s="1"/>
  <c r="F281" i="2" s="1"/>
  <c r="F285" i="2" s="1"/>
  <c r="J281" i="2" l="1"/>
  <c r="J285" i="2" s="1"/>
  <c r="J200" i="2"/>
  <c r="F200" i="2"/>
  <c r="F277" i="2"/>
  <c r="J277" i="2"/>
</calcChain>
</file>

<file path=xl/sharedStrings.xml><?xml version="1.0" encoding="utf-8"?>
<sst xmlns="http://schemas.openxmlformats.org/spreadsheetml/2006/main" count="1256" uniqueCount="211">
  <si>
    <t>UNIVERSIDAD POLITÉCNICA DE LÁZARO CÁRDENAS, MICHOACAN</t>
  </si>
  <si>
    <t>MICHOACAN DE OCAMPO</t>
  </si>
  <si>
    <t>Aprobado</t>
  </si>
  <si>
    <t>Presupuesto Vigente</t>
  </si>
  <si>
    <t>Comprometido</t>
  </si>
  <si>
    <t>Devengado</t>
  </si>
  <si>
    <t>Ejercido</t>
  </si>
  <si>
    <t>INGRESOS PROPIOS</t>
  </si>
  <si>
    <t>10000</t>
  </si>
  <si>
    <t>SERVICIOS PERSONALES</t>
  </si>
  <si>
    <t>11300</t>
  </si>
  <si>
    <t xml:space="preserve">  SUELDOS BASE AL PERSONAL PERMANENTE</t>
  </si>
  <si>
    <t>11301</t>
  </si>
  <si>
    <t xml:space="preserve">  Sueldos base</t>
  </si>
  <si>
    <t>13000</t>
  </si>
  <si>
    <t>REMUNERACIONES ADICIONALES Y ESPECIALES</t>
  </si>
  <si>
    <t>13200</t>
  </si>
  <si>
    <t xml:space="preserve">  PRIMAS DE VACACIONES, DOMINICAL Y GRATIFICACIÓN DE FIN DE AÑO</t>
  </si>
  <si>
    <t>13201</t>
  </si>
  <si>
    <t xml:space="preserve">  Prima vacacional</t>
  </si>
  <si>
    <t>13202</t>
  </si>
  <si>
    <t xml:space="preserve">  Aguinaldo o gratificación de fin de año</t>
  </si>
  <si>
    <t>14000</t>
  </si>
  <si>
    <t>SEGURIDAD SOCIAL</t>
  </si>
  <si>
    <t>14100</t>
  </si>
  <si>
    <t xml:space="preserve">  APORTACIONES DE SEGURIDAD SOCIAL</t>
  </si>
  <si>
    <t>14103</t>
  </si>
  <si>
    <t xml:space="preserve">  Aportaciones al IMSS</t>
  </si>
  <si>
    <t>14105</t>
  </si>
  <si>
    <t xml:space="preserve">  Aportaciones al seguro de cesantía en edad avanzada y vejez</t>
  </si>
  <si>
    <t>14200</t>
  </si>
  <si>
    <t xml:space="preserve">  APORTACIONES A FONDOS DE VIVIENDA</t>
  </si>
  <si>
    <t>14202</t>
  </si>
  <si>
    <t xml:space="preserve">  Aportaciones al INFONAVIT</t>
  </si>
  <si>
    <t>14300</t>
  </si>
  <si>
    <t xml:space="preserve">  APORTACIONES AL SISTEMA PARA EL RETIRO</t>
  </si>
  <si>
    <t>14301</t>
  </si>
  <si>
    <t xml:space="preserve">  Aportaciones al Sistema de Ahorro para el Retiro</t>
  </si>
  <si>
    <t>15000</t>
  </si>
  <si>
    <t>OTRAS PRESTACIONES SOCIALES Y ECONÓMICAS</t>
  </si>
  <si>
    <t>15500</t>
  </si>
  <si>
    <t xml:space="preserve">  APOYOS A LA CAPACITACIÓN DE LOS SERVICIOS PÚBLICOS</t>
  </si>
  <si>
    <t>15502</t>
  </si>
  <si>
    <t xml:space="preserve">  Becas educacionales</t>
  </si>
  <si>
    <t>SERVICIOS GENERALES</t>
  </si>
  <si>
    <t>OTROS SERVICIOS GENERALES</t>
  </si>
  <si>
    <t>RECURSOS FEDERALES</t>
  </si>
  <si>
    <t>20000</t>
  </si>
  <si>
    <t>MATERIALES Y SUMINISTRO</t>
  </si>
  <si>
    <t>21000</t>
  </si>
  <si>
    <t>MATERIALES DE ADMINISTRACIÓN, EMISIÓN DE DOCUEMNTOS Y ARTÍCULOS DE OFICIALES</t>
  </si>
  <si>
    <t>21100</t>
  </si>
  <si>
    <t xml:space="preserve">  MATERIALES, ÚTILES Y EQUIPOS MENORES DE OFICINA</t>
  </si>
  <si>
    <t>21101</t>
  </si>
  <si>
    <t xml:space="preserve">  Materiales y útiles de oficina</t>
  </si>
  <si>
    <t>21400</t>
  </si>
  <si>
    <t xml:space="preserve">  MATERIALES, ÚTILES Y EQUIPOS MENORES DE TECNOLOGÍAS DE LA INFORMACIÓN Y COMUNICACIONES</t>
  </si>
  <si>
    <t>21401</t>
  </si>
  <si>
    <t xml:space="preserve">  Materiales y útiles para el procesamiento en equipos y bienes informáticos</t>
  </si>
  <si>
    <t>21600</t>
  </si>
  <si>
    <t xml:space="preserve">  MATERIAL DE LIMPIEZA</t>
  </si>
  <si>
    <t>21601</t>
  </si>
  <si>
    <t xml:space="preserve">  Material de limpieza</t>
  </si>
  <si>
    <t>22000</t>
  </si>
  <si>
    <t>ALIMENTOS Y UTENSILIOS</t>
  </si>
  <si>
    <t>22100</t>
  </si>
  <si>
    <t xml:space="preserve">  PRODUCTOS ALIMENTICIOS PARA PERSONAS</t>
  </si>
  <si>
    <t>22104</t>
  </si>
  <si>
    <t xml:space="preserve">  Productos alimenticios para el personal en las instalaciones de las dependencias y entidades</t>
  </si>
  <si>
    <t>22300</t>
  </si>
  <si>
    <t xml:space="preserve">  UTENSILIOS PARA EL SERVICIO DE ALIMENTACIÓN</t>
  </si>
  <si>
    <t>22301</t>
  </si>
  <si>
    <t xml:space="preserve">  Utensilios para el servicio de alimentación</t>
  </si>
  <si>
    <t>24000</t>
  </si>
  <si>
    <t>MATERIALES Y ARTÍCULOS DE CONSTRUCCIÓN Y DE REPARACIÓN</t>
  </si>
  <si>
    <t>24600</t>
  </si>
  <si>
    <t xml:space="preserve">  MATERIAL ELÉCTRICO Y ELECTRÓNICO</t>
  </si>
  <si>
    <t>24601</t>
  </si>
  <si>
    <t xml:space="preserve">  Material eléctrico y electrónico</t>
  </si>
  <si>
    <t>25000</t>
  </si>
  <si>
    <t>PRODUCTOS QUÍMICOS, FARMACÉUTICOS Y DE LABORATORIOS</t>
  </si>
  <si>
    <t>25300</t>
  </si>
  <si>
    <t xml:space="preserve">  MEDICINAS Y PRODUCTOS FARMACÉUTICOS</t>
  </si>
  <si>
    <t>25301</t>
  </si>
  <si>
    <t xml:space="preserve">  Medicinas y productos farmacéuticos</t>
  </si>
  <si>
    <t>26000</t>
  </si>
  <si>
    <t>COMBUSTIBLES, LUBRICANTES Y ADITIVOS</t>
  </si>
  <si>
    <t>26100</t>
  </si>
  <si>
    <t xml:space="preserve">  COMBUSTIBLES, LUBRICANTES Y ADITIVOS</t>
  </si>
  <si>
    <t>26101</t>
  </si>
  <si>
    <t xml:space="preserve">  Combustibles, lubricantes y aditivos para vehículos terrestres, aéreos, marítimos, lacustres y fluviales asignados a funcionarios públicos</t>
  </si>
  <si>
    <t>29000</t>
  </si>
  <si>
    <t>HERRAMIENTAS, REFACCIONES Y ACCESORIOS MENORES</t>
  </si>
  <si>
    <t>29100</t>
  </si>
  <si>
    <t xml:space="preserve">  HERRAMIENTAS MENORES</t>
  </si>
  <si>
    <t>29101</t>
  </si>
  <si>
    <t xml:space="preserve">  Herramientas menores</t>
  </si>
  <si>
    <t>Unidad Administrativa
O b j e t o    d e l    G a s t o</t>
  </si>
  <si>
    <t>Ampliaciones /Reducciones</t>
  </si>
  <si>
    <t>Presupuesto por Ejercer</t>
  </si>
  <si>
    <t>Penas, Multas, accesprios y actualizaciones</t>
  </si>
  <si>
    <t>Total Ingresos Propios</t>
  </si>
  <si>
    <t xml:space="preserve"> </t>
  </si>
  <si>
    <t>Estado del Ejercicio del Presupuesto por Fuente de Financiamiento al 31 de dicembre de 2023</t>
  </si>
  <si>
    <t>MATERIALES Y SUMINISTROS</t>
  </si>
  <si>
    <t>VEHÍCULOS Y EQUIPO DE TRANSPORTE</t>
  </si>
  <si>
    <t xml:space="preserve"> AUTOMÓVILES Y EQUIPO TERRESTRE</t>
  </si>
  <si>
    <t xml:space="preserve"> Vehículos y equipos terrestres destinados a servicios</t>
  </si>
  <si>
    <t>SERVICIOS PROFESIONALES, CIENTÍFICOS, TECNOLÓGICOS</t>
  </si>
  <si>
    <t xml:space="preserve"> SERVICIOS DE CAPACITACIÓN</t>
  </si>
  <si>
    <t xml:space="preserve"> Servicios de Capacitación a servidores públicos</t>
  </si>
  <si>
    <t>REMUNERACIONES AL PERSONAL DE CARÁCTER PERMANENTE</t>
  </si>
  <si>
    <t xml:space="preserve"> DIETAS</t>
  </si>
  <si>
    <t xml:space="preserve"> Dietas de Poder Legislativo</t>
  </si>
  <si>
    <t>BIENES MUEBLES, INMUEBLES E INTANGIBLES</t>
  </si>
  <si>
    <t>SERVICIOS BÁSICOS</t>
  </si>
  <si>
    <t xml:space="preserve"> ENERGÍA ELÉCTRICA</t>
  </si>
  <si>
    <t xml:space="preserve"> Servicio de energía eléctrica en edificaciones oficiales</t>
  </si>
  <si>
    <t xml:space="preserve"> AGUA</t>
  </si>
  <si>
    <t xml:space="preserve"> Servicio de agua</t>
  </si>
  <si>
    <t xml:space="preserve"> TELEFONÍA CELULAR</t>
  </si>
  <si>
    <t xml:space="preserve"> Servicio de telefonía celular</t>
  </si>
  <si>
    <t xml:space="preserve"> SERVICIOS POSTALES Y TELEGRÁFICOS</t>
  </si>
  <si>
    <t xml:space="preserve"> Servicio postal</t>
  </si>
  <si>
    <t xml:space="preserve"> SERVICIOS INTEGRALES Y OTROS SERVICIOS</t>
  </si>
  <si>
    <t xml:space="preserve"> Servicios integrales de telecomunicación</t>
  </si>
  <si>
    <t xml:space="preserve"> Servicios generales para planteles educativos</t>
  </si>
  <si>
    <t>SERVICIOS DE ARRENDAMIENTO</t>
  </si>
  <si>
    <t xml:space="preserve"> ARRENDAMIENTO DE MOBILIARIO Y EQUIPO</t>
  </si>
  <si>
    <t xml:space="preserve"> Arrendamiento de equipo de cómputo y bienes informáticos</t>
  </si>
  <si>
    <t xml:space="preserve"> ARRENDAMIENTO DE INTANGIBLES</t>
  </si>
  <si>
    <t xml:space="preserve"> Patentes, regalías y otros</t>
  </si>
  <si>
    <t>SERVICIOS PROFESIONALES, CIENTÍFICOS, TÉCNICOS</t>
  </si>
  <si>
    <t xml:space="preserve"> SERVICIOS LEGALES, DE CONTABILIDAD, AUDITORÍA</t>
  </si>
  <si>
    <t xml:space="preserve"> Auditoría, evaluaciones. Dictámenes fiscales y de seguridad</t>
  </si>
  <si>
    <t xml:space="preserve"> SERVICIOS DE CONSULTORÍA ADMINISTRATIVA, </t>
  </si>
  <si>
    <t xml:space="preserve"> Otros servicios profesionales, científicos y técnicos</t>
  </si>
  <si>
    <t xml:space="preserve"> Servicios de capacitación a servidores públicos</t>
  </si>
  <si>
    <t xml:space="preserve"> SERVICIOS DE VIGILANCIA</t>
  </si>
  <si>
    <t xml:space="preserve"> Servicios de vigilancia</t>
  </si>
  <si>
    <t>SERVICIOS FINANCIEROS, BANCARIOS Y COMERCIALES</t>
  </si>
  <si>
    <t xml:space="preserve"> SERVICIOS FINANCIEROS Y BANCARIOS</t>
  </si>
  <si>
    <t xml:space="preserve"> Servicios financieros y bancarios</t>
  </si>
  <si>
    <t xml:space="preserve"> Comisiones bancarias</t>
  </si>
  <si>
    <t xml:space="preserve"> SEGURO DE BIENES PATRIMONIALES</t>
  </si>
  <si>
    <t xml:space="preserve"> Seguro de bienes patrimoniales</t>
  </si>
  <si>
    <t>SERVICIOS DE INSTALACIÓN, REPARACIÓN, MANTENIMIENTO</t>
  </si>
  <si>
    <t xml:space="preserve"> CONSERVACIÓN Y MANTENIMIENTO MENOR DE INMUEBLES</t>
  </si>
  <si>
    <t xml:space="preserve"> Mantenimiento y conservación de inmueble para la prestación de servicios</t>
  </si>
  <si>
    <t xml:space="preserve"> INSTALACIÓN, REPARACIÓN Y MANTENIMIENTO</t>
  </si>
  <si>
    <t xml:space="preserve"> Instalación, reparación y mantenimiento de Mobiliario</t>
  </si>
  <si>
    <t xml:space="preserve"> REPARACIÓN Y MANTENIMIENTO DE EQUIPO DE TRANSPORTE</t>
  </si>
  <si>
    <t xml:space="preserve"> Reparación, mantenimiento y conservación de equipo de transporte</t>
  </si>
  <si>
    <t>SERVICIOS DE TRASLADO Y VIÁTICOS</t>
  </si>
  <si>
    <t xml:space="preserve"> VIÁTICOS EN EL PAÍS</t>
  </si>
  <si>
    <t xml:space="preserve"> Viáticos nacionales</t>
  </si>
  <si>
    <t xml:space="preserve"> IMPUESTOS Y DERECHOS</t>
  </si>
  <si>
    <t xml:space="preserve"> Valores de tránsito, placas, tarjetas y calcomanías</t>
  </si>
  <si>
    <t xml:space="preserve"> IMPUESTO SOBRE NÓMINAS</t>
  </si>
  <si>
    <t xml:space="preserve"> Impuesto sobre nómina y similares</t>
  </si>
  <si>
    <t>RECURSOS ESTATALES</t>
  </si>
  <si>
    <t>VESTUARIO, BLANCOS, PRENDAS DE PROTECCIÓN</t>
  </si>
  <si>
    <t xml:space="preserve"> VESTUARIOS Y UNIFORMES</t>
  </si>
  <si>
    <t>MATERIALES DE ADMINISTRACIÓN, EMISIÓN DE DOCUMENTOS Y ARTÍCULOS DE OFICIALES</t>
  </si>
  <si>
    <t xml:space="preserve"> IMPUESTO SOBRE NÓMINAS Y OTROS</t>
  </si>
  <si>
    <t xml:space="preserve"> Impuestro sobre la Renta</t>
  </si>
  <si>
    <t>AM01   REALIZAR INACRIPCIÓN DE ALUMNOS</t>
  </si>
  <si>
    <t>AM02   ATENDER A LA MATRÍCULA CON PROFESORES DE TIEMPO COMPLETO</t>
  </si>
  <si>
    <t>AM01   REALIZAR INSCRIPCIÓN DE ALUMNOS</t>
  </si>
  <si>
    <t>REMUNERACIONES AL PERSONA DE CARÁCTER PERMANENTE</t>
  </si>
  <si>
    <t>EP01  GESTIONAR, INTEGRAR Y EVALUAR LOS DOCUMENTOS Y EJERCICIO DE RECURSOS, ASÍ COMO</t>
  </si>
  <si>
    <t>TRÁMITES DE ORESTACIONES EN TIEMPO Y FORMA</t>
  </si>
  <si>
    <t>PD01  PROMOVER EVENTOS DEPORTIVOS INTERNOS Y EXTERNOS</t>
  </si>
  <si>
    <t xml:space="preserve"> Vestuarios y unformes</t>
  </si>
  <si>
    <t xml:space="preserve"> Vestuarios y uniformes</t>
  </si>
  <si>
    <t xml:space="preserve"> ARTÍCULOS DEPORTIVOS</t>
  </si>
  <si>
    <t xml:space="preserve"> Artículos Deportivos</t>
  </si>
  <si>
    <t>TOTAL</t>
  </si>
  <si>
    <t>AM03   ATENDER A LA MATRÍCULA CON PROFESORES DE ASIGNATURA</t>
  </si>
  <si>
    <t>MATERIALES DE ADMINISTRACIÓN, EMISIÓN DE DOCUMENTOS</t>
  </si>
  <si>
    <t>HERRAMIENTAS Y ACCESORIOS MENORES DE EDIFICIOS</t>
  </si>
  <si>
    <t xml:space="preserve"> Refacciones y accesorios menores de edificios</t>
  </si>
  <si>
    <t>Resumen</t>
  </si>
  <si>
    <t xml:space="preserve">Resultado </t>
  </si>
  <si>
    <t>Evaluacion presupuestal</t>
  </si>
  <si>
    <t xml:space="preserve">Semáforo </t>
  </si>
  <si>
    <t xml:space="preserve">Parameto </t>
  </si>
  <si>
    <t>ALTO</t>
  </si>
  <si>
    <t xml:space="preserve">MEDIO ALTO </t>
  </si>
  <si>
    <t>BAJO</t>
  </si>
  <si>
    <t xml:space="preserve">MEDIO BAJO </t>
  </si>
  <si>
    <t>MEDIO BAJO</t>
  </si>
  <si>
    <t xml:space="preserve">BAJO </t>
  </si>
  <si>
    <t xml:space="preserve">Tipo de indicador </t>
  </si>
  <si>
    <t xml:space="preserve">Gestion según diagnostico </t>
  </si>
  <si>
    <t xml:space="preserve">Estratégico según diagnostico </t>
  </si>
  <si>
    <t xml:space="preserve">MATRICULA </t>
  </si>
  <si>
    <t xml:space="preserve">Medio alto </t>
  </si>
  <si>
    <t>MATRICULA 2022</t>
  </si>
  <si>
    <t>MATRICULA 2023</t>
  </si>
  <si>
    <t xml:space="preserve">EVALUACION FINAL </t>
  </si>
  <si>
    <t xml:space="preserve">Bajo </t>
  </si>
  <si>
    <t>Cantidad de alumnos registrados</t>
  </si>
  <si>
    <t>Indicadores de Resultados  al 31 de dicembre de 2023</t>
  </si>
  <si>
    <t xml:space="preserve">MTRA. TERESA LOPEZ HERNANDEZ </t>
  </si>
  <si>
    <t>RECTORA</t>
  </si>
  <si>
    <t>L.C. MONSERRAT MORAN TELLES</t>
  </si>
  <si>
    <t>JEFA DEL DEPTO DE RECURSOS FINANCIEROS Y HUMANOS</t>
  </si>
  <si>
    <t>LIC.RAUL EDUARDO  SUAREZ LOPEZ</t>
  </si>
  <si>
    <t>SECRETARIO ADMINISTRATIVO</t>
  </si>
  <si>
    <t>Bajo protesta de decir verdad declaramos que los Estados Financieros y sus notas, son razonablemente correctos y son responsabilidad del emisor.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</si>
</sst>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5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3"/>
      <color indexed="8"/>
      <name val="Arial"/>
      <family val="2"/>
    </font>
    <font>
      <b/>
      <sz val="11"/>
      <color indexed="8"/>
      <name val="Arial"/>
      <family val="2"/>
    </font>
    <font>
      <b/>
      <sz val="10"/>
      <color indexed="8"/>
      <name val="Arial"/>
      <family val="2"/>
    </font>
    <font>
      <sz val="7"/>
      <color indexed="8"/>
      <name val="Arial"/>
      <family val="2"/>
    </font>
    <font>
      <b/>
      <sz val="8"/>
      <color indexed="8"/>
      <name val="Arial"/>
      <family val="2"/>
    </font>
    <font>
      <b/>
      <sz val="7"/>
      <color indexed="8"/>
      <name val="Arial"/>
      <family val="2"/>
    </font>
    <font>
      <b/>
      <sz val="10"/>
      <color indexed="8"/>
      <name val="Arial"/>
      <family val="2"/>
    </font>
    <font>
      <b/>
      <sz val="11"/>
      <color indexed="8"/>
      <name val="Arial"/>
      <family val="2"/>
    </font>
    <font>
      <b/>
      <sz val="12"/>
      <color indexed="8"/>
      <name val="Arial"/>
      <family val="2"/>
    </font>
    <font>
      <sz val="11"/>
      <color indexed="8"/>
      <name val="Arial"/>
      <family val="2"/>
    </font>
    <font>
      <b/>
      <sz val="12"/>
      <color theme="1"/>
      <name val="Arial"/>
      <family val="2"/>
    </font>
    <font>
      <b/>
      <sz val="7"/>
      <color indexed="8"/>
      <name val="Arial"/>
      <family val="2"/>
    </font>
    <font>
      <sz val="12"/>
      <color indexed="8"/>
      <name val="Arial"/>
      <family val="2"/>
    </font>
    <font>
      <b/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7"/>
      <color indexed="8"/>
      <name val="Arial"/>
      <family val="2"/>
    </font>
    <font>
      <b/>
      <sz val="13"/>
      <color indexed="8"/>
      <name val="Arial"/>
      <family val="2"/>
    </font>
    <font>
      <sz val="10"/>
      <color theme="1"/>
      <name val="Arial Narrow"/>
      <family val="2"/>
    </font>
    <font>
      <b/>
      <sz val="11"/>
      <color theme="1"/>
      <name val="Arial"/>
      <family val="2"/>
    </font>
    <font>
      <sz val="12"/>
      <color theme="1"/>
      <name val="Arial"/>
      <family val="2"/>
    </font>
    <font>
      <sz val="11"/>
      <name val="Calibri"/>
      <family val="2"/>
      <scheme val="minor"/>
    </font>
    <font>
      <sz val="10"/>
      <name val="Arial Narrow"/>
      <family val="2"/>
    </font>
    <font>
      <b/>
      <sz val="13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b/>
      <sz val="16"/>
      <name val="Calibri"/>
      <family val="2"/>
      <scheme val="minor"/>
    </font>
    <font>
      <b/>
      <sz val="8"/>
      <name val="Arial"/>
      <family val="2"/>
    </font>
    <font>
      <b/>
      <sz val="10"/>
      <name val="Arial Narrow"/>
      <family val="2"/>
    </font>
    <font>
      <b/>
      <sz val="12"/>
      <name val="Arial"/>
      <family val="2"/>
    </font>
    <font>
      <sz val="9"/>
      <name val="Agency FB"/>
      <family val="2"/>
    </font>
    <font>
      <sz val="11"/>
      <name val="Arial"/>
      <family val="2"/>
    </font>
    <font>
      <sz val="7"/>
      <name val="Arial"/>
      <family val="2"/>
    </font>
    <font>
      <sz val="12"/>
      <name val="Arial"/>
      <family val="2"/>
    </font>
    <font>
      <b/>
      <sz val="7"/>
      <name val="Arial"/>
      <family val="2"/>
    </font>
    <font>
      <b/>
      <sz val="11"/>
      <name val="Calibri"/>
      <family val="2"/>
      <scheme val="minor"/>
    </font>
    <font>
      <b/>
      <sz val="16"/>
      <name val="Times New Roman"/>
      <family val="1"/>
    </font>
    <font>
      <b/>
      <sz val="9"/>
      <name val="Agency FB"/>
      <family val="2"/>
    </font>
    <font>
      <b/>
      <sz val="14"/>
      <name val="Arial"/>
      <family val="2"/>
    </font>
    <font>
      <b/>
      <sz val="16"/>
      <name val="Arial"/>
      <family val="2"/>
    </font>
    <font>
      <sz val="9"/>
      <color theme="1"/>
      <name val="Arial"/>
      <family val="2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39997558519241921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164" fontId="1" fillId="0" borderId="0" applyFont="0" applyFill="0" applyBorder="0" applyAlignment="0" applyProtection="0"/>
  </cellStyleXfs>
  <cellXfs count="195">
    <xf numFmtId="0" fontId="0" fillId="0" borderId="0" xfId="0"/>
    <xf numFmtId="0" fontId="18" fillId="0" borderId="0" xfId="0" applyFont="1" applyAlignment="1">
      <alignment vertical="top" wrapText="1"/>
    </xf>
    <xf numFmtId="0" fontId="19" fillId="0" borderId="0" xfId="0" applyFont="1" applyAlignment="1">
      <alignment vertical="top" wrapText="1"/>
    </xf>
    <xf numFmtId="0" fontId="20" fillId="0" borderId="0" xfId="0" applyFont="1" applyAlignment="1">
      <alignment vertical="top" wrapText="1"/>
    </xf>
    <xf numFmtId="0" fontId="0" fillId="0" borderId="0" xfId="0" applyAlignment="1">
      <alignment horizontal="center"/>
    </xf>
    <xf numFmtId="0" fontId="22" fillId="0" borderId="0" xfId="0" applyFont="1" applyAlignment="1">
      <alignment wrapText="1"/>
    </xf>
    <xf numFmtId="0" fontId="22" fillId="0" borderId="0" xfId="0" applyFont="1" applyAlignment="1">
      <alignment horizontal="center" wrapText="1"/>
    </xf>
    <xf numFmtId="0" fontId="22" fillId="0" borderId="0" xfId="0" applyFont="1" applyAlignment="1">
      <alignment horizontal="center" vertical="center" wrapText="1"/>
    </xf>
    <xf numFmtId="0" fontId="26" fillId="0" borderId="10" xfId="0" applyFont="1" applyBorder="1" applyAlignment="1">
      <alignment vertical="top" wrapText="1"/>
    </xf>
    <xf numFmtId="0" fontId="0" fillId="0" borderId="10" xfId="0" applyBorder="1"/>
    <xf numFmtId="0" fontId="21" fillId="0" borderId="0" xfId="0" applyFont="1" applyAlignment="1">
      <alignment vertical="top" wrapText="1"/>
    </xf>
    <xf numFmtId="0" fontId="23" fillId="0" borderId="0" xfId="0" applyFont="1" applyAlignment="1">
      <alignment vertical="top" wrapText="1"/>
    </xf>
    <xf numFmtId="0" fontId="27" fillId="0" borderId="0" xfId="0" applyFont="1" applyAlignment="1">
      <alignment vertical="top" wrapText="1"/>
    </xf>
    <xf numFmtId="0" fontId="25" fillId="0" borderId="0" xfId="0" applyFont="1" applyAlignment="1">
      <alignment vertical="top" wrapText="1"/>
    </xf>
    <xf numFmtId="164" fontId="27" fillId="0" borderId="0" xfId="42" applyFont="1" applyFill="1" applyBorder="1" applyAlignment="1" applyProtection="1">
      <alignment vertical="top" wrapText="1"/>
    </xf>
    <xf numFmtId="164" fontId="0" fillId="0" borderId="0" xfId="42" applyFont="1"/>
    <xf numFmtId="164" fontId="25" fillId="0" borderId="0" xfId="42" applyFont="1" applyFill="1" applyBorder="1" applyAlignment="1" applyProtection="1">
      <alignment vertical="top" wrapText="1"/>
    </xf>
    <xf numFmtId="164" fontId="26" fillId="0" borderId="10" xfId="42" applyFont="1" applyFill="1" applyBorder="1" applyAlignment="1" applyProtection="1">
      <alignment horizontal="left" vertical="top" wrapText="1"/>
    </xf>
    <xf numFmtId="0" fontId="27" fillId="0" borderId="0" xfId="0" applyFont="1" applyAlignment="1">
      <alignment horizontal="left" vertical="top" wrapText="1"/>
    </xf>
    <xf numFmtId="0" fontId="25" fillId="0" borderId="0" xfId="0" applyFont="1" applyAlignment="1">
      <alignment horizontal="left" vertical="top" wrapText="1"/>
    </xf>
    <xf numFmtId="0" fontId="27" fillId="0" borderId="11" xfId="0" applyFont="1" applyBorder="1" applyAlignment="1">
      <alignment horizontal="left" vertical="top" wrapText="1"/>
    </xf>
    <xf numFmtId="0" fontId="0" fillId="0" borderId="11" xfId="0" applyBorder="1"/>
    <xf numFmtId="0" fontId="28" fillId="0" borderId="11" xfId="0" applyFont="1" applyBorder="1" applyAlignment="1">
      <alignment horizontal="center"/>
    </xf>
    <xf numFmtId="164" fontId="28" fillId="0" borderId="11" xfId="42" applyFont="1" applyBorder="1" applyAlignment="1">
      <alignment horizontal="center"/>
    </xf>
    <xf numFmtId="0" fontId="25" fillId="0" borderId="11" xfId="0" applyFont="1" applyBorder="1" applyAlignment="1">
      <alignment horizontal="left" vertical="top" wrapText="1"/>
    </xf>
    <xf numFmtId="0" fontId="25" fillId="0" borderId="11" xfId="0" applyFont="1" applyBorder="1" applyAlignment="1">
      <alignment vertical="top" wrapText="1"/>
    </xf>
    <xf numFmtId="0" fontId="23" fillId="0" borderId="11" xfId="0" applyFont="1" applyBorder="1" applyAlignment="1">
      <alignment vertical="top" wrapText="1"/>
    </xf>
    <xf numFmtId="164" fontId="25" fillId="0" borderId="11" xfId="42" applyFont="1" applyFill="1" applyBorder="1" applyAlignment="1" applyProtection="1">
      <alignment vertical="top" wrapText="1"/>
    </xf>
    <xf numFmtId="0" fontId="26" fillId="0" borderId="11" xfId="0" applyFont="1" applyBorder="1" applyAlignment="1">
      <alignment horizontal="left" vertical="top" wrapText="1"/>
    </xf>
    <xf numFmtId="164" fontId="26" fillId="0" borderId="11" xfId="42" applyFont="1" applyFill="1" applyBorder="1" applyAlignment="1" applyProtection="1">
      <alignment horizontal="left" vertical="top" wrapText="1"/>
    </xf>
    <xf numFmtId="0" fontId="29" fillId="0" borderId="0" xfId="0" applyFont="1" applyAlignment="1">
      <alignment vertical="top" wrapText="1"/>
    </xf>
    <xf numFmtId="0" fontId="26" fillId="0" borderId="0" xfId="0" applyFont="1" applyAlignment="1">
      <alignment horizontal="left" vertical="top" wrapText="1"/>
    </xf>
    <xf numFmtId="164" fontId="26" fillId="0" borderId="0" xfId="42" applyFont="1" applyFill="1" applyBorder="1" applyAlignment="1" applyProtection="1">
      <alignment horizontal="left" vertical="top" wrapText="1"/>
    </xf>
    <xf numFmtId="0" fontId="30" fillId="0" borderId="0" xfId="0" applyFont="1" applyAlignment="1">
      <alignment horizontal="left" vertical="top" wrapText="1"/>
    </xf>
    <xf numFmtId="164" fontId="30" fillId="0" borderId="0" xfId="0" applyNumberFormat="1" applyFont="1" applyAlignment="1">
      <alignment horizontal="left" vertical="top" wrapText="1"/>
    </xf>
    <xf numFmtId="164" fontId="26" fillId="0" borderId="0" xfId="0" applyNumberFormat="1" applyFont="1" applyAlignment="1">
      <alignment horizontal="left" vertical="top" wrapText="1"/>
    </xf>
    <xf numFmtId="0" fontId="32" fillId="0" borderId="0" xfId="0" applyFont="1"/>
    <xf numFmtId="0" fontId="32" fillId="0" borderId="11" xfId="0" applyFont="1" applyBorder="1"/>
    <xf numFmtId="164" fontId="31" fillId="0" borderId="11" xfId="0" applyNumberFormat="1" applyFont="1" applyBorder="1"/>
    <xf numFmtId="0" fontId="32" fillId="0" borderId="10" xfId="0" applyFont="1" applyBorder="1"/>
    <xf numFmtId="0" fontId="33" fillId="0" borderId="0" xfId="0" applyFont="1" applyAlignment="1">
      <alignment vertical="top" wrapText="1"/>
    </xf>
    <xf numFmtId="164" fontId="25" fillId="0" borderId="12" xfId="42" applyFont="1" applyFill="1" applyBorder="1" applyAlignment="1" applyProtection="1">
      <alignment vertical="top" wrapText="1"/>
    </xf>
    <xf numFmtId="0" fontId="32" fillId="0" borderId="12" xfId="0" applyFont="1" applyBorder="1"/>
    <xf numFmtId="0" fontId="0" fillId="0" borderId="12" xfId="0" applyBorder="1"/>
    <xf numFmtId="164" fontId="0" fillId="0" borderId="12" xfId="0" applyNumberFormat="1" applyBorder="1"/>
    <xf numFmtId="164" fontId="26" fillId="0" borderId="11" xfId="0" applyNumberFormat="1" applyFont="1" applyBorder="1" applyAlignment="1">
      <alignment vertical="top" wrapText="1"/>
    </xf>
    <xf numFmtId="164" fontId="0" fillId="0" borderId="0" xfId="0" applyNumberFormat="1"/>
    <xf numFmtId="164" fontId="26" fillId="0" borderId="0" xfId="0" applyNumberFormat="1" applyFont="1" applyAlignment="1">
      <alignment vertical="top" wrapText="1"/>
    </xf>
    <xf numFmtId="164" fontId="0" fillId="0" borderId="10" xfId="0" applyNumberFormat="1" applyBorder="1"/>
    <xf numFmtId="164" fontId="34" fillId="0" borderId="0" xfId="0" applyNumberFormat="1" applyFont="1" applyAlignment="1">
      <alignment vertical="top" wrapText="1"/>
    </xf>
    <xf numFmtId="0" fontId="35" fillId="0" borderId="0" xfId="0" applyFont="1" applyAlignment="1">
      <alignment horizontal="center"/>
    </xf>
    <xf numFmtId="0" fontId="16" fillId="0" borderId="0" xfId="0" applyFont="1"/>
    <xf numFmtId="0" fontId="37" fillId="0" borderId="0" xfId="0" applyFont="1"/>
    <xf numFmtId="0" fontId="28" fillId="0" borderId="0" xfId="0" applyFont="1" applyAlignment="1">
      <alignment vertical="center"/>
    </xf>
    <xf numFmtId="0" fontId="36" fillId="0" borderId="0" xfId="0" applyFont="1" applyAlignment="1">
      <alignment horizontal="left" vertical="center"/>
    </xf>
    <xf numFmtId="0" fontId="28" fillId="0" borderId="0" xfId="0" applyFont="1" applyAlignment="1">
      <alignment horizontal="center" vertical="center"/>
    </xf>
    <xf numFmtId="0" fontId="38" fillId="0" borderId="0" xfId="0" applyFont="1"/>
    <xf numFmtId="0" fontId="39" fillId="0" borderId="0" xfId="0" applyFont="1" applyAlignment="1">
      <alignment horizontal="center"/>
    </xf>
    <xf numFmtId="164" fontId="40" fillId="0" borderId="0" xfId="0" applyNumberFormat="1" applyFont="1" applyAlignment="1">
      <alignment vertical="top" wrapText="1"/>
    </xf>
    <xf numFmtId="0" fontId="40" fillId="0" borderId="0" xfId="0" applyFont="1" applyAlignment="1">
      <alignment vertical="top" wrapText="1"/>
    </xf>
    <xf numFmtId="0" fontId="41" fillId="0" borderId="0" xfId="0" applyFont="1" applyAlignment="1">
      <alignment vertical="top" wrapText="1"/>
    </xf>
    <xf numFmtId="0" fontId="42" fillId="0" borderId="0" xfId="0" applyFont="1" applyAlignment="1">
      <alignment vertical="top" wrapText="1"/>
    </xf>
    <xf numFmtId="0" fontId="43" fillId="0" borderId="0" xfId="0" applyFont="1"/>
    <xf numFmtId="0" fontId="44" fillId="0" borderId="0" xfId="0" applyFont="1" applyAlignment="1">
      <alignment horizontal="center" wrapText="1"/>
    </xf>
    <xf numFmtId="0" fontId="38" fillId="0" borderId="0" xfId="0" applyFont="1" applyAlignment="1">
      <alignment horizontal="center"/>
    </xf>
    <xf numFmtId="0" fontId="44" fillId="0" borderId="0" xfId="0" applyFont="1" applyAlignment="1">
      <alignment horizontal="center" vertical="center" wrapText="1"/>
    </xf>
    <xf numFmtId="0" fontId="38" fillId="0" borderId="10" xfId="0" applyFont="1" applyBorder="1"/>
    <xf numFmtId="0" fontId="46" fillId="0" borderId="10" xfId="0" applyFont="1" applyBorder="1" applyAlignment="1">
      <alignment horizontal="center" vertical="center" wrapText="1"/>
    </xf>
    <xf numFmtId="164" fontId="46" fillId="0" borderId="10" xfId="42" applyFont="1" applyFill="1" applyBorder="1" applyAlignment="1" applyProtection="1">
      <alignment horizontal="center" vertical="center" wrapText="1"/>
    </xf>
    <xf numFmtId="164" fontId="47" fillId="0" borderId="13" xfId="42" applyFont="1" applyFill="1" applyBorder="1" applyAlignment="1" applyProtection="1">
      <alignment horizontal="center" vertical="center" wrapText="1"/>
    </xf>
    <xf numFmtId="164" fontId="46" fillId="0" borderId="13" xfId="42" applyFont="1" applyFill="1" applyBorder="1" applyAlignment="1" applyProtection="1">
      <alignment horizontal="center" vertical="center" wrapText="1"/>
    </xf>
    <xf numFmtId="164" fontId="46" fillId="0" borderId="13" xfId="0" applyNumberFormat="1" applyFont="1" applyBorder="1" applyAlignment="1">
      <alignment horizontal="center" vertical="center"/>
    </xf>
    <xf numFmtId="0" fontId="46" fillId="0" borderId="13" xfId="0" applyFont="1" applyBorder="1" applyAlignment="1">
      <alignment horizontal="center" vertical="center"/>
    </xf>
    <xf numFmtId="0" fontId="46" fillId="0" borderId="0" xfId="0" applyFont="1" applyAlignment="1">
      <alignment horizontal="center" vertical="center" wrapText="1"/>
    </xf>
    <xf numFmtId="164" fontId="46" fillId="0" borderId="0" xfId="42" applyFont="1" applyFill="1" applyBorder="1" applyAlignment="1" applyProtection="1">
      <alignment horizontal="center" vertical="center" wrapText="1"/>
    </xf>
    <xf numFmtId="0" fontId="48" fillId="0" borderId="0" xfId="0" applyFont="1" applyAlignment="1">
      <alignment vertical="top" wrapText="1"/>
    </xf>
    <xf numFmtId="0" fontId="49" fillId="0" borderId="0" xfId="0" applyFont="1" applyAlignment="1">
      <alignment vertical="top" wrapText="1"/>
    </xf>
    <xf numFmtId="164" fontId="48" fillId="0" borderId="0" xfId="42" applyFont="1" applyFill="1" applyBorder="1" applyAlignment="1" applyProtection="1">
      <alignment vertical="top" wrapText="1"/>
    </xf>
    <xf numFmtId="164" fontId="39" fillId="0" borderId="13" xfId="42" applyFont="1" applyFill="1" applyBorder="1" applyAlignment="1" applyProtection="1">
      <alignment horizontal="center" vertical="top" wrapText="1"/>
    </xf>
    <xf numFmtId="164" fontId="39" fillId="0" borderId="13" xfId="0" applyNumberFormat="1" applyFont="1" applyBorder="1" applyAlignment="1">
      <alignment horizontal="center"/>
    </xf>
    <xf numFmtId="0" fontId="39" fillId="0" borderId="13" xfId="0" applyFont="1" applyBorder="1" applyAlignment="1">
      <alignment horizontal="center"/>
    </xf>
    <xf numFmtId="164" fontId="39" fillId="34" borderId="13" xfId="0" applyNumberFormat="1" applyFont="1" applyFill="1" applyBorder="1" applyAlignment="1">
      <alignment horizontal="center"/>
    </xf>
    <xf numFmtId="0" fontId="46" fillId="0" borderId="11" xfId="0" applyFont="1" applyBorder="1" applyAlignment="1">
      <alignment horizontal="center" vertical="center" wrapText="1"/>
    </xf>
    <xf numFmtId="164" fontId="46" fillId="0" borderId="11" xfId="42" applyFont="1" applyFill="1" applyBorder="1" applyAlignment="1" applyProtection="1">
      <alignment horizontal="center" vertical="center" wrapText="1"/>
    </xf>
    <xf numFmtId="0" fontId="48" fillId="0" borderId="0" xfId="0" applyFont="1" applyAlignment="1">
      <alignment horizontal="left" vertical="top" wrapText="1"/>
    </xf>
    <xf numFmtId="0" fontId="50" fillId="0" borderId="0" xfId="0" applyFont="1" applyAlignment="1">
      <alignment horizontal="left" vertical="top" wrapText="1"/>
    </xf>
    <xf numFmtId="0" fontId="46" fillId="0" borderId="0" xfId="0" applyFont="1" applyAlignment="1">
      <alignment horizontal="left" vertical="top" wrapText="1"/>
    </xf>
    <xf numFmtId="164" fontId="50" fillId="0" borderId="0" xfId="0" applyNumberFormat="1" applyFont="1" applyAlignment="1">
      <alignment horizontal="left" vertical="top" wrapText="1"/>
    </xf>
    <xf numFmtId="164" fontId="46" fillId="0" borderId="0" xfId="0" applyNumberFormat="1" applyFont="1" applyAlignment="1">
      <alignment horizontal="left" vertical="top" wrapText="1"/>
    </xf>
    <xf numFmtId="0" fontId="46" fillId="0" borderId="0" xfId="0" applyFont="1" applyAlignment="1">
      <alignment horizontal="center" vertical="center"/>
    </xf>
    <xf numFmtId="0" fontId="46" fillId="0" borderId="11" xfId="0" applyFont="1" applyBorder="1" applyAlignment="1">
      <alignment horizontal="center" vertical="center"/>
    </xf>
    <xf numFmtId="164" fontId="46" fillId="0" borderId="11" xfId="42" applyFont="1" applyBorder="1" applyAlignment="1">
      <alignment horizontal="center" vertical="center"/>
    </xf>
    <xf numFmtId="164" fontId="38" fillId="0" borderId="0" xfId="42" applyFont="1"/>
    <xf numFmtId="0" fontId="46" fillId="0" borderId="10" xfId="0" applyFont="1" applyBorder="1" applyAlignment="1">
      <alignment vertical="top" wrapText="1"/>
    </xf>
    <xf numFmtId="164" fontId="46" fillId="0" borderId="10" xfId="42" applyFont="1" applyFill="1" applyBorder="1" applyAlignment="1" applyProtection="1">
      <alignment horizontal="left" vertical="top" wrapText="1"/>
    </xf>
    <xf numFmtId="164" fontId="50" fillId="0" borderId="13" xfId="42" applyFont="1" applyFill="1" applyBorder="1" applyAlignment="1" applyProtection="1">
      <alignment horizontal="center" vertical="top" wrapText="1"/>
    </xf>
    <xf numFmtId="164" fontId="50" fillId="0" borderId="13" xfId="0" applyNumberFormat="1" applyFont="1" applyBorder="1" applyAlignment="1">
      <alignment horizontal="center"/>
    </xf>
    <xf numFmtId="0" fontId="50" fillId="0" borderId="13" xfId="0" applyFont="1" applyBorder="1" applyAlignment="1">
      <alignment horizontal="center"/>
    </xf>
    <xf numFmtId="0" fontId="41" fillId="0" borderId="0" xfId="0" applyFont="1" applyAlignment="1">
      <alignment horizontal="left" vertical="top" wrapText="1"/>
    </xf>
    <xf numFmtId="164" fontId="41" fillId="0" borderId="0" xfId="42" applyFont="1" applyFill="1" applyBorder="1" applyAlignment="1" applyProtection="1">
      <alignment vertical="top" wrapText="1"/>
    </xf>
    <xf numFmtId="0" fontId="41" fillId="0" borderId="11" xfId="0" applyFont="1" applyBorder="1" applyAlignment="1">
      <alignment horizontal="left" vertical="center" wrapText="1"/>
    </xf>
    <xf numFmtId="164" fontId="41" fillId="0" borderId="11" xfId="42" applyFont="1" applyBorder="1" applyAlignment="1">
      <alignment horizontal="left" vertical="center"/>
    </xf>
    <xf numFmtId="164" fontId="41" fillId="0" borderId="13" xfId="42" applyFont="1" applyFill="1" applyBorder="1" applyAlignment="1" applyProtection="1">
      <alignment horizontal="left" vertical="center" wrapText="1"/>
    </xf>
    <xf numFmtId="164" fontId="41" fillId="0" borderId="13" xfId="0" applyNumberFormat="1" applyFont="1" applyBorder="1" applyAlignment="1">
      <alignment horizontal="left" vertical="center"/>
    </xf>
    <xf numFmtId="0" fontId="41" fillId="0" borderId="13" xfId="0" applyFont="1" applyBorder="1" applyAlignment="1">
      <alignment horizontal="center" vertical="center"/>
    </xf>
    <xf numFmtId="0" fontId="41" fillId="0" borderId="0" xfId="0" applyFont="1" applyAlignment="1">
      <alignment horizontal="left" vertical="center" wrapText="1"/>
    </xf>
    <xf numFmtId="164" fontId="41" fillId="0" borderId="0" xfId="42" applyFont="1" applyFill="1" applyBorder="1" applyAlignment="1" applyProtection="1">
      <alignment horizontal="left" vertical="center" wrapText="1"/>
    </xf>
    <xf numFmtId="164" fontId="41" fillId="0" borderId="11" xfId="42" applyFont="1" applyFill="1" applyBorder="1" applyAlignment="1" applyProtection="1">
      <alignment horizontal="left" vertical="center" wrapText="1"/>
    </xf>
    <xf numFmtId="0" fontId="46" fillId="0" borderId="0" xfId="0" applyFont="1" applyAlignment="1">
      <alignment horizontal="left" vertical="center" wrapText="1"/>
    </xf>
    <xf numFmtId="164" fontId="46" fillId="0" borderId="0" xfId="42" applyFont="1" applyFill="1" applyBorder="1" applyAlignment="1" applyProtection="1">
      <alignment vertical="center" wrapText="1"/>
    </xf>
    <xf numFmtId="164" fontId="46" fillId="0" borderId="0" xfId="42" applyFont="1" applyFill="1" applyBorder="1" applyAlignment="1" applyProtection="1">
      <alignment vertical="top" wrapText="1"/>
    </xf>
    <xf numFmtId="164" fontId="46" fillId="0" borderId="13" xfId="42" applyFont="1" applyFill="1" applyBorder="1" applyAlignment="1" applyProtection="1">
      <alignment horizontal="center" vertical="top" wrapText="1"/>
    </xf>
    <xf numFmtId="164" fontId="46" fillId="0" borderId="13" xfId="0" applyNumberFormat="1" applyFont="1" applyBorder="1" applyAlignment="1">
      <alignment horizontal="center"/>
    </xf>
    <xf numFmtId="0" fontId="46" fillId="0" borderId="13" xfId="0" applyFont="1" applyBorder="1" applyAlignment="1">
      <alignment horizontal="center"/>
    </xf>
    <xf numFmtId="164" fontId="46" fillId="0" borderId="11" xfId="42" applyFont="1" applyFill="1" applyBorder="1" applyAlignment="1" applyProtection="1">
      <alignment vertical="top" wrapText="1"/>
    </xf>
    <xf numFmtId="0" fontId="41" fillId="0" borderId="11" xfId="0" applyFont="1" applyBorder="1" applyAlignment="1">
      <alignment vertical="top" wrapText="1"/>
    </xf>
    <xf numFmtId="164" fontId="46" fillId="0" borderId="11" xfId="42" applyFont="1" applyBorder="1" applyAlignment="1">
      <alignment horizontal="center"/>
    </xf>
    <xf numFmtId="0" fontId="46" fillId="0" borderId="11" xfId="0" applyFont="1" applyBorder="1" applyAlignment="1">
      <alignment horizontal="left" vertical="top" wrapText="1"/>
    </xf>
    <xf numFmtId="164" fontId="46" fillId="0" borderId="11" xfId="42" applyFont="1" applyFill="1" applyBorder="1" applyAlignment="1" applyProtection="1">
      <alignment horizontal="left" vertical="top" wrapText="1"/>
    </xf>
    <xf numFmtId="0" fontId="46" fillId="0" borderId="11" xfId="0" applyFont="1" applyBorder="1"/>
    <xf numFmtId="164" fontId="46" fillId="0" borderId="11" xfId="0" applyNumberFormat="1" applyFont="1" applyBorder="1"/>
    <xf numFmtId="164" fontId="46" fillId="0" borderId="11" xfId="42" applyFont="1" applyFill="1" applyBorder="1" applyAlignment="1" applyProtection="1">
      <alignment horizontal="left" vertical="center" wrapText="1"/>
    </xf>
    <xf numFmtId="0" fontId="43" fillId="0" borderId="10" xfId="0" applyFont="1" applyBorder="1"/>
    <xf numFmtId="164" fontId="38" fillId="0" borderId="10" xfId="0" applyNumberFormat="1" applyFont="1" applyBorder="1"/>
    <xf numFmtId="164" fontId="46" fillId="0" borderId="0" xfId="42" applyFont="1" applyFill="1" applyBorder="1" applyAlignment="1" applyProtection="1">
      <alignment horizontal="left" vertical="top" wrapText="1"/>
    </xf>
    <xf numFmtId="0" fontId="51" fillId="0" borderId="0" xfId="0" applyFont="1" applyAlignment="1">
      <alignment vertical="top" wrapText="1"/>
    </xf>
    <xf numFmtId="0" fontId="41" fillId="0" borderId="11" xfId="0" applyFont="1" applyBorder="1" applyAlignment="1">
      <alignment vertical="center" wrapText="1"/>
    </xf>
    <xf numFmtId="164" fontId="41" fillId="0" borderId="11" xfId="42" applyFont="1" applyBorder="1" applyAlignment="1">
      <alignment horizontal="center" vertical="center"/>
    </xf>
    <xf numFmtId="164" fontId="41" fillId="0" borderId="13" xfId="42" applyFont="1" applyFill="1" applyBorder="1" applyAlignment="1" applyProtection="1">
      <alignment horizontal="center" vertical="center" wrapText="1"/>
    </xf>
    <xf numFmtId="164" fontId="41" fillId="0" borderId="13" xfId="0" applyNumberFormat="1" applyFont="1" applyBorder="1" applyAlignment="1">
      <alignment horizontal="center" vertical="center"/>
    </xf>
    <xf numFmtId="0" fontId="41" fillId="0" borderId="0" xfId="0" applyFont="1" applyAlignment="1">
      <alignment vertical="center" wrapText="1"/>
    </xf>
    <xf numFmtId="164" fontId="41" fillId="0" borderId="0" xfId="42" applyFont="1" applyFill="1" applyBorder="1" applyAlignment="1" applyProtection="1">
      <alignment vertical="center" wrapText="1"/>
    </xf>
    <xf numFmtId="164" fontId="46" fillId="0" borderId="12" xfId="42" applyFont="1" applyFill="1" applyBorder="1" applyAlignment="1" applyProtection="1">
      <alignment vertical="top" wrapText="1"/>
    </xf>
    <xf numFmtId="0" fontId="43" fillId="0" borderId="12" xfId="0" applyFont="1" applyBorder="1"/>
    <xf numFmtId="0" fontId="38" fillId="0" borderId="12" xfId="0" applyFont="1" applyBorder="1"/>
    <xf numFmtId="164" fontId="46" fillId="0" borderId="0" xfId="42" applyFont="1" applyFill="1" applyBorder="1" applyAlignment="1" applyProtection="1">
      <alignment horizontal="left" vertical="center" wrapText="1"/>
    </xf>
    <xf numFmtId="164" fontId="41" fillId="0" borderId="13" xfId="42" applyFont="1" applyFill="1" applyBorder="1" applyAlignment="1" applyProtection="1">
      <alignment horizontal="center" vertical="top" wrapText="1"/>
    </xf>
    <xf numFmtId="164" fontId="41" fillId="0" borderId="13" xfId="0" applyNumberFormat="1" applyFont="1" applyBorder="1" applyAlignment="1">
      <alignment horizontal="center"/>
    </xf>
    <xf numFmtId="0" fontId="41" fillId="0" borderId="13" xfId="0" applyFont="1" applyBorder="1" applyAlignment="1">
      <alignment horizontal="center"/>
    </xf>
    <xf numFmtId="164" fontId="41" fillId="0" borderId="11" xfId="42" applyFont="1" applyBorder="1" applyAlignment="1">
      <alignment horizontal="center"/>
    </xf>
    <xf numFmtId="164" fontId="38" fillId="0" borderId="12" xfId="0" applyNumberFormat="1" applyFont="1" applyBorder="1"/>
    <xf numFmtId="164" fontId="38" fillId="0" borderId="0" xfId="0" applyNumberFormat="1" applyFont="1"/>
    <xf numFmtId="164" fontId="46" fillId="0" borderId="0" xfId="0" applyNumberFormat="1" applyFont="1" applyAlignment="1">
      <alignment vertical="top" wrapText="1"/>
    </xf>
    <xf numFmtId="164" fontId="46" fillId="0" borderId="13" xfId="0" applyNumberFormat="1" applyFont="1" applyBorder="1" applyAlignment="1">
      <alignment vertical="top" wrapText="1"/>
    </xf>
    <xf numFmtId="164" fontId="46" fillId="0" borderId="14" xfId="0" applyNumberFormat="1" applyFont="1" applyBorder="1" applyAlignment="1">
      <alignment vertical="top" wrapText="1"/>
    </xf>
    <xf numFmtId="164" fontId="47" fillId="0" borderId="13" xfId="0" applyNumberFormat="1" applyFont="1" applyBorder="1" applyAlignment="1">
      <alignment vertical="top" wrapText="1"/>
    </xf>
    <xf numFmtId="0" fontId="52" fillId="0" borderId="0" xfId="0" applyFont="1"/>
    <xf numFmtId="0" fontId="46" fillId="0" borderId="13" xfId="0" applyFont="1" applyBorder="1"/>
    <xf numFmtId="0" fontId="53" fillId="0" borderId="13" xfId="0" applyFont="1" applyBorder="1"/>
    <xf numFmtId="164" fontId="53" fillId="0" borderId="13" xfId="0" applyNumberFormat="1" applyFont="1" applyBorder="1" applyAlignment="1">
      <alignment horizontal="center"/>
    </xf>
    <xf numFmtId="0" fontId="53" fillId="0" borderId="13" xfId="0" applyFont="1" applyBorder="1" applyAlignment="1">
      <alignment horizontal="center"/>
    </xf>
    <xf numFmtId="164" fontId="54" fillId="0" borderId="13" xfId="42" applyFont="1" applyFill="1" applyBorder="1" applyAlignment="1" applyProtection="1">
      <alignment horizontal="center" vertical="center" wrapText="1"/>
    </xf>
    <xf numFmtId="0" fontId="50" fillId="0" borderId="13" xfId="0" applyFont="1" applyBorder="1"/>
    <xf numFmtId="0" fontId="42" fillId="0" borderId="0" xfId="0" applyFont="1" applyAlignment="1">
      <alignment horizontal="center" vertical="top" wrapText="1"/>
    </xf>
    <xf numFmtId="0" fontId="45" fillId="35" borderId="13" xfId="0" applyFont="1" applyFill="1" applyBorder="1" applyAlignment="1">
      <alignment horizontal="center" vertical="center" wrapText="1"/>
    </xf>
    <xf numFmtId="0" fontId="46" fillId="0" borderId="13" xfId="0" applyFont="1" applyBorder="1" applyAlignment="1">
      <alignment horizontal="center" vertical="top" wrapText="1"/>
    </xf>
    <xf numFmtId="0" fontId="45" fillId="33" borderId="13" xfId="0" applyFont="1" applyFill="1" applyBorder="1" applyAlignment="1">
      <alignment horizontal="center" vertical="center" wrapText="1"/>
    </xf>
    <xf numFmtId="0" fontId="45" fillId="33" borderId="13" xfId="0" applyFont="1" applyFill="1" applyBorder="1" applyAlignment="1">
      <alignment horizontal="center" vertical="center"/>
    </xf>
    <xf numFmtId="0" fontId="45" fillId="0" borderId="13" xfId="0" applyFont="1" applyBorder="1" applyAlignment="1">
      <alignment horizontal="center" vertical="center"/>
    </xf>
    <xf numFmtId="0" fontId="44" fillId="0" borderId="13" xfId="0" applyFont="1" applyBorder="1" applyAlignment="1">
      <alignment horizontal="center" wrapText="1"/>
    </xf>
    <xf numFmtId="0" fontId="46" fillId="0" borderId="10" xfId="0" applyFont="1" applyBorder="1" applyAlignment="1">
      <alignment horizontal="left" vertical="top" wrapText="1"/>
    </xf>
    <xf numFmtId="0" fontId="46" fillId="0" borderId="11" xfId="0" applyFont="1" applyBorder="1" applyAlignment="1">
      <alignment horizontal="left" vertical="top" wrapText="1"/>
    </xf>
    <xf numFmtId="0" fontId="46" fillId="0" borderId="11" xfId="0" applyFont="1" applyBorder="1" applyAlignment="1">
      <alignment horizontal="center" vertical="top" wrapText="1"/>
    </xf>
    <xf numFmtId="0" fontId="46" fillId="0" borderId="12" xfId="0" applyFont="1" applyBorder="1" applyAlignment="1">
      <alignment horizontal="left" vertical="top" wrapText="1"/>
    </xf>
    <xf numFmtId="0" fontId="46" fillId="0" borderId="0" xfId="0" applyFont="1" applyAlignment="1">
      <alignment horizontal="left" vertical="top" wrapText="1"/>
    </xf>
    <xf numFmtId="0" fontId="42" fillId="0" borderId="0" xfId="0" applyFont="1" applyAlignment="1">
      <alignment horizontal="left" wrapText="1"/>
    </xf>
    <xf numFmtId="0" fontId="44" fillId="0" borderId="0" xfId="0" applyFont="1" applyAlignment="1">
      <alignment horizontal="center" vertical="center" wrapText="1"/>
    </xf>
    <xf numFmtId="0" fontId="44" fillId="0" borderId="0" xfId="0" applyFont="1" applyAlignment="1">
      <alignment horizontal="center" wrapText="1"/>
    </xf>
    <xf numFmtId="0" fontId="46" fillId="0" borderId="12" xfId="0" applyFont="1" applyBorder="1" applyAlignment="1">
      <alignment horizontal="center" vertical="top" wrapText="1"/>
    </xf>
    <xf numFmtId="0" fontId="46" fillId="0" borderId="11" xfId="0" applyFont="1" applyBorder="1" applyAlignment="1">
      <alignment horizontal="left" vertical="center" wrapText="1"/>
    </xf>
    <xf numFmtId="0" fontId="41" fillId="0" borderId="11" xfId="0" applyFont="1" applyBorder="1" applyAlignment="1">
      <alignment horizontal="left" vertical="center" wrapText="1"/>
    </xf>
    <xf numFmtId="0" fontId="46" fillId="0" borderId="10" xfId="0" applyFont="1" applyBorder="1" applyAlignment="1">
      <alignment horizontal="center" vertical="center" wrapText="1"/>
    </xf>
    <xf numFmtId="0" fontId="46" fillId="0" borderId="11" xfId="0" applyFont="1" applyBorder="1" applyAlignment="1">
      <alignment horizontal="center" vertical="center" wrapText="1"/>
    </xf>
    <xf numFmtId="0" fontId="56" fillId="0" borderId="0" xfId="0" applyFont="1" applyAlignment="1">
      <alignment horizontal="center" vertical="top" wrapText="1"/>
    </xf>
    <xf numFmtId="0" fontId="46" fillId="0" borderId="0" xfId="0" applyFont="1" applyAlignment="1">
      <alignment horizontal="center" vertical="top" wrapText="1"/>
    </xf>
    <xf numFmtId="0" fontId="55" fillId="0" borderId="0" xfId="0" applyFont="1" applyAlignment="1">
      <alignment horizontal="center" vertical="top" wrapText="1"/>
    </xf>
    <xf numFmtId="0" fontId="22" fillId="0" borderId="0" xfId="0" applyFont="1" applyAlignment="1">
      <alignment horizontal="center" wrapText="1"/>
    </xf>
    <xf numFmtId="0" fontId="26" fillId="0" borderId="10" xfId="0" applyFont="1" applyBorder="1" applyAlignment="1">
      <alignment horizontal="left" vertical="top" wrapText="1"/>
    </xf>
    <xf numFmtId="0" fontId="24" fillId="0" borderId="0" xfId="0" applyFont="1" applyAlignment="1">
      <alignment horizontal="left" wrapText="1"/>
    </xf>
    <xf numFmtId="0" fontId="20" fillId="0" borderId="0" xfId="0" applyFont="1" applyAlignment="1">
      <alignment horizontal="left" wrapText="1"/>
    </xf>
    <xf numFmtId="0" fontId="22" fillId="0" borderId="0" xfId="0" applyFont="1" applyAlignment="1">
      <alignment horizontal="center" vertical="center" wrapText="1"/>
    </xf>
    <xf numFmtId="0" fontId="18" fillId="0" borderId="0" xfId="0" applyFont="1" applyAlignment="1">
      <alignment horizontal="center" vertical="top" wrapText="1"/>
    </xf>
    <xf numFmtId="0" fontId="19" fillId="0" borderId="0" xfId="0" applyFont="1" applyAlignment="1">
      <alignment horizontal="center" vertical="top" wrapText="1"/>
    </xf>
    <xf numFmtId="0" fontId="24" fillId="0" borderId="0" xfId="0" applyFont="1" applyAlignment="1">
      <alignment horizontal="center" vertical="top" wrapText="1"/>
    </xf>
    <xf numFmtId="0" fontId="20" fillId="0" borderId="0" xfId="0" applyFont="1" applyAlignment="1">
      <alignment horizontal="center" vertical="top" wrapText="1"/>
    </xf>
    <xf numFmtId="0" fontId="26" fillId="0" borderId="11" xfId="0" applyFont="1" applyBorder="1" applyAlignment="1">
      <alignment horizontal="left" vertical="top" wrapText="1"/>
    </xf>
    <xf numFmtId="0" fontId="26" fillId="0" borderId="12" xfId="0" applyFont="1" applyBorder="1" applyAlignment="1">
      <alignment horizontal="center" vertical="top" wrapText="1"/>
    </xf>
    <xf numFmtId="0" fontId="26" fillId="0" borderId="11" xfId="0" applyFont="1" applyBorder="1" applyAlignment="1">
      <alignment horizontal="center" vertical="top" wrapText="1"/>
    </xf>
    <xf numFmtId="0" fontId="26" fillId="0" borderId="0" xfId="0" applyFont="1" applyAlignment="1">
      <alignment horizontal="left" vertical="top" wrapText="1"/>
    </xf>
    <xf numFmtId="0" fontId="26" fillId="0" borderId="12" xfId="0" applyFont="1" applyBorder="1" applyAlignment="1">
      <alignment horizontal="left" vertical="top" wrapText="1"/>
    </xf>
    <xf numFmtId="0" fontId="57" fillId="34" borderId="12" xfId="0" applyFont="1" applyFill="1" applyBorder="1" applyAlignment="1">
      <alignment horizontal="center" vertical="top" wrapText="1"/>
    </xf>
    <xf numFmtId="0" fontId="57" fillId="34" borderId="0" xfId="0" applyFont="1" applyFill="1" applyAlignment="1">
      <alignment horizontal="center" vertical="top" wrapText="1"/>
    </xf>
    <xf numFmtId="0" fontId="57" fillId="34" borderId="12" xfId="0" applyFont="1" applyFill="1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0" xfId="0" applyAlignment="1">
      <alignment horizontal="center" vertical="top" wrapText="1"/>
    </xf>
  </cellXfs>
  <cellStyles count="43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Millares" xfId="42" builtinId="3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4">
    <dxf>
      <fill>
        <patternFill>
          <bgColor rgb="FFC00000"/>
        </patternFill>
      </fill>
    </dxf>
    <dxf>
      <fill>
        <patternFill>
          <bgColor theme="9"/>
        </patternFill>
      </fill>
    </dxf>
    <dxf>
      <fill>
        <patternFill>
          <bgColor theme="7" tint="0.39994506668294322"/>
        </patternFill>
      </fill>
    </dxf>
    <dxf>
      <fill>
        <patternFill>
          <bgColor rgb="FFE3771D"/>
        </patternFill>
      </fill>
    </dxf>
  </dxfs>
  <tableStyles count="0" defaultTableStyle="TableStyleMedium2" defaultPivotStyle="PivotStyleLight16"/>
  <colors>
    <mruColors>
      <color rgb="FFE3771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210207</xdr:colOff>
      <xdr:row>0</xdr:row>
      <xdr:rowOff>13137</xdr:rowOff>
    </xdr:from>
    <xdr:to>
      <xdr:col>1</xdr:col>
      <xdr:colOff>1129862</xdr:colOff>
      <xdr:row>4</xdr:row>
      <xdr:rowOff>596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2CAE92B0-AF94-44FD-95E3-EA58674E6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72207" y="13137"/>
          <a:ext cx="919655" cy="91965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305"/>
  <sheetViews>
    <sheetView tabSelected="1" view="pageBreakPreview" topLeftCell="A262" zoomScale="55" zoomScaleNormal="70" zoomScaleSheetLayoutView="55" workbookViewId="0">
      <selection activeCell="E299" sqref="E299"/>
    </sheetView>
  </sheetViews>
  <sheetFormatPr baseColWidth="10" defaultRowHeight="15" x14ac:dyDescent="0.25"/>
  <cols>
    <col min="2" max="2" width="43.28515625" customWidth="1"/>
    <col min="3" max="3" width="15.7109375" bestFit="1" customWidth="1"/>
    <col min="4" max="4" width="23.5703125" customWidth="1"/>
    <col min="5" max="5" width="21" customWidth="1"/>
    <col min="6" max="6" width="23.42578125" customWidth="1"/>
    <col min="7" max="7" width="22.140625" customWidth="1"/>
    <col min="8" max="8" width="23.42578125" customWidth="1"/>
    <col min="9" max="9" width="22.140625" customWidth="1"/>
    <col min="10" max="10" width="23.7109375" customWidth="1"/>
    <col min="11" max="11" width="41.5703125" customWidth="1"/>
    <col min="12" max="12" width="16.140625" style="50" customWidth="1"/>
    <col min="13" max="13" width="16.42578125" style="50" customWidth="1"/>
    <col min="14" max="14" width="23.7109375" style="50" customWidth="1"/>
  </cols>
  <sheetData>
    <row r="1" spans="1:15" x14ac:dyDescent="0.25">
      <c r="A1" s="56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57"/>
      <c r="N1" s="57"/>
    </row>
    <row r="2" spans="1:15" ht="20.100000000000001" customHeight="1" x14ac:dyDescent="0.25">
      <c r="A2" s="56"/>
      <c r="B2" s="173" t="s">
        <v>0</v>
      </c>
      <c r="C2" s="173"/>
      <c r="D2" s="173"/>
      <c r="E2" s="173"/>
      <c r="F2" s="173"/>
      <c r="G2" s="173"/>
      <c r="H2" s="58" t="s">
        <v>102</v>
      </c>
      <c r="I2" s="59"/>
      <c r="J2" s="59"/>
      <c r="K2" s="59"/>
      <c r="L2" s="57"/>
      <c r="M2" s="57"/>
      <c r="N2" s="57"/>
    </row>
    <row r="3" spans="1:15" ht="20.100000000000001" customHeight="1" x14ac:dyDescent="0.25">
      <c r="A3" s="56"/>
      <c r="B3" s="174" t="s">
        <v>1</v>
      </c>
      <c r="C3" s="174"/>
      <c r="D3" s="174"/>
      <c r="E3" s="174"/>
      <c r="F3" s="174"/>
      <c r="G3" s="174"/>
      <c r="H3" s="60"/>
      <c r="I3" s="60"/>
      <c r="J3" s="60"/>
      <c r="K3" s="60"/>
      <c r="L3" s="57"/>
      <c r="M3" s="57"/>
      <c r="N3" s="57"/>
    </row>
    <row r="4" spans="1:15" ht="20.100000000000001" customHeight="1" x14ac:dyDescent="0.25">
      <c r="A4" s="56"/>
      <c r="B4" s="175" t="s">
        <v>203</v>
      </c>
      <c r="C4" s="175"/>
      <c r="D4" s="175"/>
      <c r="E4" s="175"/>
      <c r="F4" s="175"/>
      <c r="G4" s="175"/>
      <c r="H4" s="61"/>
      <c r="I4" s="61"/>
      <c r="J4" s="61"/>
      <c r="K4" s="61"/>
      <c r="L4" s="57"/>
      <c r="M4" s="57"/>
      <c r="N4" s="57"/>
    </row>
    <row r="5" spans="1:15" ht="15" customHeight="1" x14ac:dyDescent="0.25">
      <c r="A5" s="56"/>
      <c r="B5" s="153"/>
      <c r="C5" s="153"/>
      <c r="D5" s="153"/>
      <c r="E5" s="153"/>
      <c r="F5" s="153"/>
      <c r="G5" s="153"/>
      <c r="H5" s="61"/>
      <c r="I5" s="61"/>
      <c r="J5" s="61"/>
      <c r="K5" s="61"/>
      <c r="L5" s="57"/>
      <c r="M5" s="57"/>
      <c r="N5" s="57"/>
    </row>
    <row r="6" spans="1:15" ht="21" x14ac:dyDescent="0.35">
      <c r="A6" s="56"/>
      <c r="B6" s="62" t="s">
        <v>166</v>
      </c>
      <c r="C6" s="56"/>
      <c r="D6" s="56"/>
      <c r="E6" s="56"/>
      <c r="F6" s="56"/>
      <c r="G6" s="56"/>
      <c r="H6" s="56"/>
      <c r="I6" s="56"/>
      <c r="J6" s="56"/>
      <c r="K6" s="56"/>
      <c r="L6" s="57"/>
      <c r="M6" s="57"/>
      <c r="N6" s="57"/>
    </row>
    <row r="7" spans="1:15" ht="15" customHeight="1" x14ac:dyDescent="0.25">
      <c r="A7" s="56"/>
      <c r="B7" s="165" t="s">
        <v>97</v>
      </c>
      <c r="C7" s="165"/>
      <c r="D7" s="166" t="s">
        <v>2</v>
      </c>
      <c r="E7" s="166" t="s">
        <v>98</v>
      </c>
      <c r="F7" s="166" t="s">
        <v>3</v>
      </c>
      <c r="G7" s="166" t="s">
        <v>4</v>
      </c>
      <c r="H7" s="166" t="s">
        <v>5</v>
      </c>
      <c r="I7" s="166" t="s">
        <v>6</v>
      </c>
      <c r="J7" s="166" t="s">
        <v>99</v>
      </c>
      <c r="K7" s="154" t="s">
        <v>184</v>
      </c>
      <c r="L7" s="154"/>
      <c r="M7" s="154"/>
      <c r="N7" s="154"/>
      <c r="O7" s="5"/>
    </row>
    <row r="8" spans="1:15" ht="15" customHeight="1" x14ac:dyDescent="0.25">
      <c r="A8" s="56"/>
      <c r="B8" s="165"/>
      <c r="C8" s="165"/>
      <c r="D8" s="166"/>
      <c r="E8" s="166"/>
      <c r="F8" s="166"/>
      <c r="G8" s="166"/>
      <c r="H8" s="166"/>
      <c r="I8" s="166"/>
      <c r="J8" s="166"/>
      <c r="K8" s="159" t="s">
        <v>193</v>
      </c>
      <c r="L8" s="156" t="s">
        <v>183</v>
      </c>
      <c r="M8" s="157" t="s">
        <v>185</v>
      </c>
      <c r="N8" s="158" t="s">
        <v>186</v>
      </c>
    </row>
    <row r="9" spans="1:15" ht="15.75" x14ac:dyDescent="0.25">
      <c r="A9" s="66"/>
      <c r="B9" s="160" t="s">
        <v>7</v>
      </c>
      <c r="C9" s="160"/>
      <c r="D9" s="66"/>
      <c r="E9" s="66"/>
      <c r="F9" s="66"/>
      <c r="G9" s="66"/>
      <c r="H9" s="66"/>
      <c r="I9" s="66"/>
      <c r="J9" s="66"/>
      <c r="K9" s="159"/>
      <c r="L9" s="156"/>
      <c r="M9" s="157"/>
      <c r="N9" s="158"/>
    </row>
    <row r="10" spans="1:15" s="55" customFormat="1" ht="15.75" customHeight="1" x14ac:dyDescent="0.25">
      <c r="A10" s="67" t="s">
        <v>8</v>
      </c>
      <c r="B10" s="171" t="s">
        <v>9</v>
      </c>
      <c r="C10" s="171"/>
      <c r="D10" s="68">
        <f t="shared" ref="D10:J10" si="0">D11+D13+D17+D25</f>
        <v>4487085.87</v>
      </c>
      <c r="E10" s="68">
        <f t="shared" si="0"/>
        <v>-137771.71999999997</v>
      </c>
      <c r="F10" s="68">
        <f t="shared" si="0"/>
        <v>4349314.1500000004</v>
      </c>
      <c r="G10" s="68">
        <f t="shared" si="0"/>
        <v>4039527.3800000004</v>
      </c>
      <c r="H10" s="68">
        <f t="shared" si="0"/>
        <v>4039527.3400000003</v>
      </c>
      <c r="I10" s="68">
        <f t="shared" si="0"/>
        <v>4039527.3400000003</v>
      </c>
      <c r="J10" s="68">
        <f t="shared" si="0"/>
        <v>309786.81000000046</v>
      </c>
      <c r="K10" s="69" t="s">
        <v>194</v>
      </c>
      <c r="L10" s="70">
        <f t="shared" ref="L10:L22" si="1">(I10/F10)*100</f>
        <v>92.877341132049523</v>
      </c>
      <c r="M10" s="71">
        <f>+L10</f>
        <v>92.877341132049523</v>
      </c>
      <c r="N10" s="72" t="s">
        <v>187</v>
      </c>
    </row>
    <row r="11" spans="1:15" s="55" customFormat="1" ht="15" customHeight="1" x14ac:dyDescent="0.25">
      <c r="A11" s="73" t="s">
        <v>10</v>
      </c>
      <c r="B11" s="73" t="s">
        <v>11</v>
      </c>
      <c r="C11" s="73"/>
      <c r="D11" s="74">
        <f>D12</f>
        <v>3426231.24</v>
      </c>
      <c r="E11" s="74">
        <f t="shared" ref="E11:I11" si="2">E12</f>
        <v>-675000</v>
      </c>
      <c r="F11" s="74">
        <f t="shared" si="2"/>
        <v>2751231.24</v>
      </c>
      <c r="G11" s="74">
        <f t="shared" si="2"/>
        <v>2750288.92</v>
      </c>
      <c r="H11" s="74">
        <f t="shared" si="2"/>
        <v>2750288.88</v>
      </c>
      <c r="I11" s="74">
        <f t="shared" si="2"/>
        <v>2750288.88</v>
      </c>
      <c r="J11" s="74">
        <f>J12</f>
        <v>942.36000000033528</v>
      </c>
      <c r="K11" s="69" t="s">
        <v>194</v>
      </c>
      <c r="L11" s="70">
        <f t="shared" si="1"/>
        <v>99.965747699201017</v>
      </c>
      <c r="M11" s="71">
        <f t="shared" ref="M11:M74" si="3">+L11</f>
        <v>99.965747699201017</v>
      </c>
      <c r="N11" s="72" t="s">
        <v>187</v>
      </c>
    </row>
    <row r="12" spans="1:15" x14ac:dyDescent="0.25">
      <c r="A12" s="75" t="s">
        <v>12</v>
      </c>
      <c r="B12" s="75" t="s">
        <v>13</v>
      </c>
      <c r="C12" s="76"/>
      <c r="D12" s="77">
        <v>3426231.24</v>
      </c>
      <c r="E12" s="77">
        <v>-675000</v>
      </c>
      <c r="F12" s="77">
        <f>D12+E12</f>
        <v>2751231.24</v>
      </c>
      <c r="G12" s="77">
        <v>2750288.92</v>
      </c>
      <c r="H12" s="77">
        <v>2750288.88</v>
      </c>
      <c r="I12" s="77">
        <v>2750288.88</v>
      </c>
      <c r="J12" s="77">
        <f>F12-I12</f>
        <v>942.36000000033528</v>
      </c>
      <c r="K12" s="69" t="s">
        <v>194</v>
      </c>
      <c r="L12" s="78">
        <f t="shared" si="1"/>
        <v>99.965747699201017</v>
      </c>
      <c r="M12" s="79">
        <f t="shared" si="3"/>
        <v>99.965747699201017</v>
      </c>
      <c r="N12" s="80" t="s">
        <v>187</v>
      </c>
    </row>
    <row r="13" spans="1:15" s="55" customFormat="1" ht="15" customHeight="1" x14ac:dyDescent="0.25">
      <c r="A13" s="73" t="s">
        <v>14</v>
      </c>
      <c r="B13" s="73" t="s">
        <v>15</v>
      </c>
      <c r="C13" s="73"/>
      <c r="D13" s="74">
        <f>D14</f>
        <v>424461.48000000004</v>
      </c>
      <c r="E13" s="74">
        <f t="shared" ref="E13:J13" si="4">E14</f>
        <v>-377525.84</v>
      </c>
      <c r="F13" s="74">
        <f t="shared" si="4"/>
        <v>46935.64</v>
      </c>
      <c r="G13" s="74">
        <f t="shared" si="4"/>
        <v>44818.93</v>
      </c>
      <c r="H13" s="74">
        <f t="shared" si="4"/>
        <v>44818.93</v>
      </c>
      <c r="I13" s="74">
        <f>I14</f>
        <v>44818.93</v>
      </c>
      <c r="J13" s="74">
        <f t="shared" si="4"/>
        <v>2116.7099999999991</v>
      </c>
      <c r="K13" s="69" t="s">
        <v>194</v>
      </c>
      <c r="L13" s="70">
        <f t="shared" si="1"/>
        <v>95.490186135738213</v>
      </c>
      <c r="M13" s="71">
        <f t="shared" si="3"/>
        <v>95.490186135738213</v>
      </c>
      <c r="N13" s="72" t="s">
        <v>187</v>
      </c>
    </row>
    <row r="14" spans="1:15" ht="15" customHeight="1" x14ac:dyDescent="0.25">
      <c r="A14" s="75" t="s">
        <v>16</v>
      </c>
      <c r="B14" s="75" t="s">
        <v>17</v>
      </c>
      <c r="C14" s="76"/>
      <c r="D14" s="77">
        <f>D15+D16</f>
        <v>424461.48000000004</v>
      </c>
      <c r="E14" s="77">
        <f t="shared" ref="E14:J14" si="5">E15+E16</f>
        <v>-377525.84</v>
      </c>
      <c r="F14" s="77">
        <f t="shared" si="5"/>
        <v>46935.64</v>
      </c>
      <c r="G14" s="77">
        <f t="shared" si="5"/>
        <v>44818.93</v>
      </c>
      <c r="H14" s="77">
        <f t="shared" si="5"/>
        <v>44818.93</v>
      </c>
      <c r="I14" s="77">
        <f>I15+I16</f>
        <v>44818.93</v>
      </c>
      <c r="J14" s="77">
        <f t="shared" si="5"/>
        <v>2116.7099999999991</v>
      </c>
      <c r="K14" s="69" t="s">
        <v>194</v>
      </c>
      <c r="L14" s="78">
        <f t="shared" si="1"/>
        <v>95.490186135738213</v>
      </c>
      <c r="M14" s="79">
        <f t="shared" si="3"/>
        <v>95.490186135738213</v>
      </c>
      <c r="N14" s="80" t="s">
        <v>187</v>
      </c>
    </row>
    <row r="15" spans="1:15" ht="15" customHeight="1" x14ac:dyDescent="0.25">
      <c r="A15" s="75" t="s">
        <v>18</v>
      </c>
      <c r="B15" s="75" t="s">
        <v>19</v>
      </c>
      <c r="C15" s="76"/>
      <c r="D15" s="77">
        <v>46934.64</v>
      </c>
      <c r="E15" s="77"/>
      <c r="F15" s="77">
        <f>D15+E15</f>
        <v>46934.64</v>
      </c>
      <c r="G15" s="77">
        <v>44818.93</v>
      </c>
      <c r="H15" s="77">
        <v>44818.93</v>
      </c>
      <c r="I15" s="77">
        <v>44818.93</v>
      </c>
      <c r="J15" s="77">
        <f>F15-I15</f>
        <v>2115.7099999999991</v>
      </c>
      <c r="K15" s="69" t="s">
        <v>194</v>
      </c>
      <c r="L15" s="78">
        <f t="shared" si="1"/>
        <v>95.492220671129047</v>
      </c>
      <c r="M15" s="79">
        <f t="shared" si="3"/>
        <v>95.492220671129047</v>
      </c>
      <c r="N15" s="80" t="s">
        <v>187</v>
      </c>
    </row>
    <row r="16" spans="1:15" ht="15" customHeight="1" x14ac:dyDescent="0.25">
      <c r="A16" s="75" t="s">
        <v>20</v>
      </c>
      <c r="B16" s="75" t="s">
        <v>21</v>
      </c>
      <c r="C16" s="76"/>
      <c r="D16" s="77">
        <v>377526.84</v>
      </c>
      <c r="E16" s="77">
        <v>-377525.84</v>
      </c>
      <c r="F16" s="77">
        <f>D16+E16</f>
        <v>1</v>
      </c>
      <c r="G16" s="77"/>
      <c r="H16" s="77"/>
      <c r="I16" s="77"/>
      <c r="J16" s="77">
        <f>F16-I16</f>
        <v>1</v>
      </c>
      <c r="K16" s="69"/>
      <c r="L16" s="78">
        <f t="shared" si="1"/>
        <v>0</v>
      </c>
      <c r="M16" s="79"/>
      <c r="N16" s="80"/>
    </row>
    <row r="17" spans="1:14" s="55" customFormat="1" ht="15" customHeight="1" x14ac:dyDescent="0.25">
      <c r="A17" s="73" t="s">
        <v>22</v>
      </c>
      <c r="B17" s="73" t="s">
        <v>23</v>
      </c>
      <c r="C17" s="73"/>
      <c r="D17" s="74">
        <f>D18+D21+D23</f>
        <v>636393.15</v>
      </c>
      <c r="E17" s="74">
        <f t="shared" ref="E17:J17" si="6">E18+E21+E23</f>
        <v>-285965.2</v>
      </c>
      <c r="F17" s="74">
        <f t="shared" si="6"/>
        <v>350427.95</v>
      </c>
      <c r="G17" s="74">
        <f t="shared" si="6"/>
        <v>350427.95</v>
      </c>
      <c r="H17" s="74">
        <f t="shared" si="6"/>
        <v>350427.95</v>
      </c>
      <c r="I17" s="74">
        <f t="shared" si="6"/>
        <v>350427.95</v>
      </c>
      <c r="J17" s="74">
        <f t="shared" si="6"/>
        <v>0</v>
      </c>
      <c r="K17" s="69" t="s">
        <v>194</v>
      </c>
      <c r="L17" s="70">
        <f t="shared" si="1"/>
        <v>100</v>
      </c>
      <c r="M17" s="71">
        <f t="shared" si="3"/>
        <v>100</v>
      </c>
      <c r="N17" s="72" t="s">
        <v>187</v>
      </c>
    </row>
    <row r="18" spans="1:14" ht="15" customHeight="1" x14ac:dyDescent="0.25">
      <c r="A18" s="75" t="s">
        <v>24</v>
      </c>
      <c r="B18" s="75" t="s">
        <v>25</v>
      </c>
      <c r="C18" s="76"/>
      <c r="D18" s="77">
        <f>D19+D20</f>
        <v>372488.64</v>
      </c>
      <c r="E18" s="77">
        <f t="shared" ref="E18:J18" si="7">E19+E20</f>
        <v>-105601.26000000001</v>
      </c>
      <c r="F18" s="77">
        <f t="shared" si="7"/>
        <v>266887.38</v>
      </c>
      <c r="G18" s="77">
        <f t="shared" si="7"/>
        <v>266887.38</v>
      </c>
      <c r="H18" s="77">
        <f t="shared" si="7"/>
        <v>266887.38</v>
      </c>
      <c r="I18" s="77">
        <f t="shared" si="7"/>
        <v>266887.38</v>
      </c>
      <c r="J18" s="77">
        <f t="shared" si="7"/>
        <v>0</v>
      </c>
      <c r="K18" s="69" t="s">
        <v>194</v>
      </c>
      <c r="L18" s="78">
        <f t="shared" si="1"/>
        <v>100</v>
      </c>
      <c r="M18" s="79">
        <f t="shared" si="3"/>
        <v>100</v>
      </c>
      <c r="N18" s="80" t="s">
        <v>187</v>
      </c>
    </row>
    <row r="19" spans="1:14" ht="15" customHeight="1" x14ac:dyDescent="0.25">
      <c r="A19" s="75" t="s">
        <v>26</v>
      </c>
      <c r="B19" s="75" t="s">
        <v>27</v>
      </c>
      <c r="C19" s="76"/>
      <c r="D19" s="77">
        <v>210987.48</v>
      </c>
      <c r="E19" s="77">
        <v>-56066.73</v>
      </c>
      <c r="F19" s="77">
        <f>D19+E19</f>
        <v>154920.75</v>
      </c>
      <c r="G19" s="77">
        <v>154920.75</v>
      </c>
      <c r="H19" s="77">
        <v>154920.75</v>
      </c>
      <c r="I19" s="77">
        <v>154920.75</v>
      </c>
      <c r="J19" s="77">
        <f t="shared" ref="J19:J24" si="8">F19-I19</f>
        <v>0</v>
      </c>
      <c r="K19" s="69" t="s">
        <v>194</v>
      </c>
      <c r="L19" s="78">
        <f t="shared" si="1"/>
        <v>100</v>
      </c>
      <c r="M19" s="79">
        <f t="shared" si="3"/>
        <v>100</v>
      </c>
      <c r="N19" s="80" t="s">
        <v>187</v>
      </c>
    </row>
    <row r="20" spans="1:14" ht="15" customHeight="1" x14ac:dyDescent="0.25">
      <c r="A20" s="75" t="s">
        <v>28</v>
      </c>
      <c r="B20" s="75" t="s">
        <v>29</v>
      </c>
      <c r="C20" s="76"/>
      <c r="D20" s="77">
        <v>161501.16</v>
      </c>
      <c r="E20" s="77">
        <v>-49534.53</v>
      </c>
      <c r="F20" s="77">
        <f>D20+E20</f>
        <v>111966.63</v>
      </c>
      <c r="G20" s="77">
        <v>111966.63</v>
      </c>
      <c r="H20" s="77">
        <v>111966.63</v>
      </c>
      <c r="I20" s="77">
        <v>111966.63</v>
      </c>
      <c r="J20" s="77">
        <f t="shared" si="8"/>
        <v>0</v>
      </c>
      <c r="K20" s="69" t="s">
        <v>194</v>
      </c>
      <c r="L20" s="78">
        <f t="shared" si="1"/>
        <v>100</v>
      </c>
      <c r="M20" s="79">
        <f t="shared" si="3"/>
        <v>100</v>
      </c>
      <c r="N20" s="80" t="s">
        <v>187</v>
      </c>
    </row>
    <row r="21" spans="1:14" ht="15" customHeight="1" x14ac:dyDescent="0.25">
      <c r="A21" s="75" t="s">
        <v>30</v>
      </c>
      <c r="B21" s="75" t="s">
        <v>31</v>
      </c>
      <c r="C21" s="76"/>
      <c r="D21" s="77">
        <f>D22</f>
        <v>185355.87</v>
      </c>
      <c r="E21" s="77">
        <f t="shared" ref="E21:I21" si="9">E22</f>
        <v>-101815.3</v>
      </c>
      <c r="F21" s="77">
        <f t="shared" si="9"/>
        <v>83540.569999999992</v>
      </c>
      <c r="G21" s="77">
        <v>83540.570000000007</v>
      </c>
      <c r="H21" s="77">
        <f t="shared" si="9"/>
        <v>83540.570000000007</v>
      </c>
      <c r="I21" s="77">
        <f t="shared" si="9"/>
        <v>83540.570000000007</v>
      </c>
      <c r="J21" s="77">
        <f t="shared" si="8"/>
        <v>0</v>
      </c>
      <c r="K21" s="69" t="s">
        <v>194</v>
      </c>
      <c r="L21" s="78">
        <f t="shared" si="1"/>
        <v>100.00000000000003</v>
      </c>
      <c r="M21" s="79">
        <f t="shared" si="3"/>
        <v>100.00000000000003</v>
      </c>
      <c r="N21" s="80" t="s">
        <v>187</v>
      </c>
    </row>
    <row r="22" spans="1:14" ht="15" customHeight="1" x14ac:dyDescent="0.25">
      <c r="A22" s="75" t="s">
        <v>32</v>
      </c>
      <c r="B22" s="75" t="s">
        <v>33</v>
      </c>
      <c r="C22" s="76"/>
      <c r="D22" s="77">
        <v>185355.87</v>
      </c>
      <c r="E22" s="77">
        <v>-101815.3</v>
      </c>
      <c r="F22" s="77">
        <f>D22+E22</f>
        <v>83540.569999999992</v>
      </c>
      <c r="G22" s="77">
        <v>53540.57</v>
      </c>
      <c r="H22" s="77">
        <v>83540.570000000007</v>
      </c>
      <c r="I22" s="77">
        <v>83540.570000000007</v>
      </c>
      <c r="J22" s="77">
        <f t="shared" si="8"/>
        <v>0</v>
      </c>
      <c r="K22" s="69" t="s">
        <v>194</v>
      </c>
      <c r="L22" s="78">
        <f t="shared" si="1"/>
        <v>100.00000000000003</v>
      </c>
      <c r="M22" s="79">
        <f t="shared" si="3"/>
        <v>100.00000000000003</v>
      </c>
      <c r="N22" s="80" t="s">
        <v>187</v>
      </c>
    </row>
    <row r="23" spans="1:14" ht="15" customHeight="1" x14ac:dyDescent="0.25">
      <c r="A23" s="75" t="s">
        <v>34</v>
      </c>
      <c r="B23" s="75" t="s">
        <v>35</v>
      </c>
      <c r="C23" s="76"/>
      <c r="D23" s="77">
        <f>D24</f>
        <v>78548.639999999999</v>
      </c>
      <c r="E23" s="77">
        <f t="shared" ref="E23:I23" si="10">E24</f>
        <v>-78548.639999999999</v>
      </c>
      <c r="F23" s="77">
        <f t="shared" si="10"/>
        <v>0</v>
      </c>
      <c r="G23" s="77">
        <f t="shared" si="10"/>
        <v>0</v>
      </c>
      <c r="H23" s="77">
        <f t="shared" si="10"/>
        <v>0</v>
      </c>
      <c r="I23" s="77">
        <f t="shared" si="10"/>
        <v>0</v>
      </c>
      <c r="J23" s="77">
        <f t="shared" si="8"/>
        <v>0</v>
      </c>
      <c r="K23" s="69"/>
      <c r="L23" s="78"/>
      <c r="M23" s="81"/>
      <c r="N23" s="80"/>
    </row>
    <row r="24" spans="1:14" ht="15" customHeight="1" x14ac:dyDescent="0.25">
      <c r="A24" s="75" t="s">
        <v>36</v>
      </c>
      <c r="B24" s="75" t="s">
        <v>37</v>
      </c>
      <c r="C24" s="76"/>
      <c r="D24" s="77">
        <v>78548.639999999999</v>
      </c>
      <c r="E24" s="77">
        <v>-78548.639999999999</v>
      </c>
      <c r="F24" s="77">
        <f>D24+E24</f>
        <v>0</v>
      </c>
      <c r="G24" s="77">
        <v>0</v>
      </c>
      <c r="H24" s="77">
        <v>0</v>
      </c>
      <c r="I24" s="77">
        <v>0</v>
      </c>
      <c r="J24" s="77">
        <f t="shared" si="8"/>
        <v>0</v>
      </c>
      <c r="K24" s="69"/>
      <c r="L24" s="78"/>
      <c r="M24" s="81"/>
      <c r="N24" s="80"/>
    </row>
    <row r="25" spans="1:14" s="55" customFormat="1" ht="15" customHeight="1" x14ac:dyDescent="0.25">
      <c r="A25" s="73" t="s">
        <v>38</v>
      </c>
      <c r="B25" s="73" t="s">
        <v>39</v>
      </c>
      <c r="C25" s="73"/>
      <c r="D25" s="74">
        <f>D26</f>
        <v>0</v>
      </c>
      <c r="E25" s="74">
        <f t="shared" ref="E25:I26" si="11">E26</f>
        <v>1200719.32</v>
      </c>
      <c r="F25" s="74">
        <f t="shared" si="11"/>
        <v>1200719.32</v>
      </c>
      <c r="G25" s="74">
        <f t="shared" si="11"/>
        <v>893991.58</v>
      </c>
      <c r="H25" s="74">
        <f t="shared" si="11"/>
        <v>893991.58</v>
      </c>
      <c r="I25" s="74">
        <f t="shared" si="11"/>
        <v>893991.58</v>
      </c>
      <c r="J25" s="74">
        <f>J26</f>
        <v>306727.74000000011</v>
      </c>
      <c r="K25" s="69" t="s">
        <v>194</v>
      </c>
      <c r="L25" s="70">
        <f t="shared" ref="L25:L69" si="12">(I25/F25)*100</f>
        <v>74.454667723677488</v>
      </c>
      <c r="M25" s="71">
        <f t="shared" si="3"/>
        <v>74.454667723677488</v>
      </c>
      <c r="N25" s="72" t="s">
        <v>188</v>
      </c>
    </row>
    <row r="26" spans="1:14" ht="15" customHeight="1" x14ac:dyDescent="0.25">
      <c r="A26" s="75" t="s">
        <v>40</v>
      </c>
      <c r="B26" s="75" t="s">
        <v>41</v>
      </c>
      <c r="C26" s="76"/>
      <c r="D26" s="77">
        <f>D27</f>
        <v>0</v>
      </c>
      <c r="E26" s="77">
        <f t="shared" si="11"/>
        <v>1200719.32</v>
      </c>
      <c r="F26" s="77">
        <f t="shared" si="11"/>
        <v>1200719.32</v>
      </c>
      <c r="G26" s="77">
        <f t="shared" si="11"/>
        <v>893991.58</v>
      </c>
      <c r="H26" s="77">
        <f t="shared" si="11"/>
        <v>893991.58</v>
      </c>
      <c r="I26" s="77">
        <f t="shared" si="11"/>
        <v>893991.58</v>
      </c>
      <c r="J26" s="77">
        <f>J27</f>
        <v>306727.74000000011</v>
      </c>
      <c r="K26" s="69" t="s">
        <v>194</v>
      </c>
      <c r="L26" s="78">
        <f t="shared" si="12"/>
        <v>74.454667723677488</v>
      </c>
      <c r="M26" s="79">
        <f t="shared" si="3"/>
        <v>74.454667723677488</v>
      </c>
      <c r="N26" s="80" t="s">
        <v>188</v>
      </c>
    </row>
    <row r="27" spans="1:14" ht="15" customHeight="1" x14ac:dyDescent="0.25">
      <c r="A27" s="75" t="s">
        <v>42</v>
      </c>
      <c r="B27" s="75" t="s">
        <v>43</v>
      </c>
      <c r="C27" s="76"/>
      <c r="D27" s="77">
        <v>0</v>
      </c>
      <c r="E27" s="77">
        <v>1200719.32</v>
      </c>
      <c r="F27" s="77">
        <f>D27+E27</f>
        <v>1200719.32</v>
      </c>
      <c r="G27" s="77">
        <v>893991.58</v>
      </c>
      <c r="H27" s="77">
        <f>G27</f>
        <v>893991.58</v>
      </c>
      <c r="I27" s="77">
        <v>893991.58</v>
      </c>
      <c r="J27" s="77">
        <f>F27-I27</f>
        <v>306727.74000000011</v>
      </c>
      <c r="K27" s="69" t="s">
        <v>194</v>
      </c>
      <c r="L27" s="78">
        <f t="shared" si="12"/>
        <v>74.454667723677488</v>
      </c>
      <c r="M27" s="79">
        <f t="shared" si="3"/>
        <v>74.454667723677488</v>
      </c>
      <c r="N27" s="80" t="s">
        <v>188</v>
      </c>
    </row>
    <row r="28" spans="1:14" s="55" customFormat="1" ht="15" customHeight="1" x14ac:dyDescent="0.25">
      <c r="A28" s="82">
        <v>20000</v>
      </c>
      <c r="B28" s="82" t="s">
        <v>104</v>
      </c>
      <c r="C28" s="82"/>
      <c r="D28" s="83">
        <f>D29</f>
        <v>0</v>
      </c>
      <c r="E28" s="83">
        <f>E29+E36+E41+E44+E47+E50</f>
        <v>393083.80000000005</v>
      </c>
      <c r="F28" s="83">
        <f t="shared" ref="F28:J28" si="13">F29+F36+F41+F44+F47+F50</f>
        <v>393083.80000000005</v>
      </c>
      <c r="G28" s="83">
        <f t="shared" si="13"/>
        <v>327951.27999999997</v>
      </c>
      <c r="H28" s="83">
        <f t="shared" si="13"/>
        <v>327951.27999999997</v>
      </c>
      <c r="I28" s="83">
        <f t="shared" si="13"/>
        <v>327951.27999999997</v>
      </c>
      <c r="J28" s="83">
        <f t="shared" si="13"/>
        <v>65132.51999999999</v>
      </c>
      <c r="K28" s="69" t="s">
        <v>194</v>
      </c>
      <c r="L28" s="70">
        <f t="shared" si="12"/>
        <v>83.430372861969872</v>
      </c>
      <c r="M28" s="71">
        <f t="shared" si="3"/>
        <v>83.430372861969872</v>
      </c>
      <c r="N28" s="72" t="s">
        <v>187</v>
      </c>
    </row>
    <row r="29" spans="1:14" s="55" customFormat="1" ht="15" customHeight="1" x14ac:dyDescent="0.25">
      <c r="A29" s="73">
        <v>21000</v>
      </c>
      <c r="B29" s="73" t="s">
        <v>179</v>
      </c>
      <c r="C29" s="73"/>
      <c r="D29" s="74">
        <f>D30</f>
        <v>0</v>
      </c>
      <c r="E29" s="74">
        <f>E30+E32+E34</f>
        <v>125129.49</v>
      </c>
      <c r="F29" s="74">
        <f t="shared" ref="F29:J29" si="14">F30+F32+F34</f>
        <v>125129.49</v>
      </c>
      <c r="G29" s="74">
        <f t="shared" si="14"/>
        <v>124917.84000000001</v>
      </c>
      <c r="H29" s="74">
        <f t="shared" si="14"/>
        <v>124917.84000000001</v>
      </c>
      <c r="I29" s="74">
        <f t="shared" si="14"/>
        <v>124917.84000000001</v>
      </c>
      <c r="J29" s="74">
        <f t="shared" si="14"/>
        <v>211.64999999999782</v>
      </c>
      <c r="K29" s="69" t="s">
        <v>194</v>
      </c>
      <c r="L29" s="70">
        <f t="shared" si="12"/>
        <v>99.830855220460023</v>
      </c>
      <c r="M29" s="71">
        <f t="shared" si="3"/>
        <v>99.830855220460023</v>
      </c>
      <c r="N29" s="72" t="s">
        <v>187</v>
      </c>
    </row>
    <row r="30" spans="1:14" ht="15" customHeight="1" x14ac:dyDescent="0.25">
      <c r="A30" s="75" t="s">
        <v>51</v>
      </c>
      <c r="B30" s="75" t="s">
        <v>52</v>
      </c>
      <c r="C30" s="75"/>
      <c r="D30" s="77">
        <f>D31</f>
        <v>0</v>
      </c>
      <c r="E30" s="77">
        <f t="shared" ref="E30:G30" si="15">E31</f>
        <v>87644.27</v>
      </c>
      <c r="F30" s="77">
        <f t="shared" si="15"/>
        <v>87644.27</v>
      </c>
      <c r="G30" s="77">
        <f t="shared" si="15"/>
        <v>87644.27</v>
      </c>
      <c r="H30" s="77">
        <f>H31</f>
        <v>87644.27</v>
      </c>
      <c r="I30" s="77">
        <f>H30</f>
        <v>87644.27</v>
      </c>
      <c r="J30" s="77">
        <f>J31</f>
        <v>0</v>
      </c>
      <c r="K30" s="69" t="s">
        <v>194</v>
      </c>
      <c r="L30" s="78">
        <f t="shared" si="12"/>
        <v>100</v>
      </c>
      <c r="M30" s="79">
        <f t="shared" si="3"/>
        <v>100</v>
      </c>
      <c r="N30" s="80" t="s">
        <v>187</v>
      </c>
    </row>
    <row r="31" spans="1:14" ht="15" customHeight="1" x14ac:dyDescent="0.25">
      <c r="A31" s="75" t="s">
        <v>53</v>
      </c>
      <c r="B31" s="75" t="s">
        <v>54</v>
      </c>
      <c r="C31" s="75"/>
      <c r="D31" s="77">
        <v>0</v>
      </c>
      <c r="E31" s="77">
        <v>87644.27</v>
      </c>
      <c r="F31" s="77">
        <f>D31+E31</f>
        <v>87644.27</v>
      </c>
      <c r="G31" s="77">
        <v>87644.27</v>
      </c>
      <c r="H31" s="77">
        <v>87644.27</v>
      </c>
      <c r="I31" s="77">
        <f>H31</f>
        <v>87644.27</v>
      </c>
      <c r="J31" s="77">
        <f>F31-I31</f>
        <v>0</v>
      </c>
      <c r="K31" s="69" t="s">
        <v>194</v>
      </c>
      <c r="L31" s="78">
        <f t="shared" si="12"/>
        <v>100</v>
      </c>
      <c r="M31" s="79">
        <f t="shared" si="3"/>
        <v>100</v>
      </c>
      <c r="N31" s="80" t="s">
        <v>187</v>
      </c>
    </row>
    <row r="32" spans="1:14" ht="15" customHeight="1" x14ac:dyDescent="0.25">
      <c r="A32" s="75" t="s">
        <v>55</v>
      </c>
      <c r="B32" s="75" t="s">
        <v>56</v>
      </c>
      <c r="C32" s="75"/>
      <c r="D32" s="77">
        <f>D33</f>
        <v>0</v>
      </c>
      <c r="E32" s="77">
        <f t="shared" ref="E32:G32" si="16">E33</f>
        <v>31179.73</v>
      </c>
      <c r="F32" s="77">
        <f t="shared" si="16"/>
        <v>31179.73</v>
      </c>
      <c r="G32" s="77">
        <f t="shared" si="16"/>
        <v>30968.080000000002</v>
      </c>
      <c r="H32" s="77">
        <f>H33</f>
        <v>30968.080000000002</v>
      </c>
      <c r="I32" s="77">
        <f>I33</f>
        <v>30968.080000000002</v>
      </c>
      <c r="J32" s="77">
        <f>J33</f>
        <v>211.64999999999782</v>
      </c>
      <c r="K32" s="69" t="s">
        <v>194</v>
      </c>
      <c r="L32" s="78">
        <f t="shared" si="12"/>
        <v>99.321193608796492</v>
      </c>
      <c r="M32" s="79">
        <f t="shared" si="3"/>
        <v>99.321193608796492</v>
      </c>
      <c r="N32" s="80" t="s">
        <v>187</v>
      </c>
    </row>
    <row r="33" spans="1:14" ht="15" customHeight="1" x14ac:dyDescent="0.25">
      <c r="A33" s="75" t="s">
        <v>57</v>
      </c>
      <c r="B33" s="75" t="s">
        <v>58</v>
      </c>
      <c r="C33" s="75"/>
      <c r="D33" s="77">
        <v>0</v>
      </c>
      <c r="E33" s="77">
        <v>31179.73</v>
      </c>
      <c r="F33" s="77">
        <f>D33+E33</f>
        <v>31179.73</v>
      </c>
      <c r="G33" s="77">
        <v>30968.080000000002</v>
      </c>
      <c r="H33" s="77">
        <f>G33</f>
        <v>30968.080000000002</v>
      </c>
      <c r="I33" s="77">
        <f>H33</f>
        <v>30968.080000000002</v>
      </c>
      <c r="J33" s="77">
        <f>F33-I33</f>
        <v>211.64999999999782</v>
      </c>
      <c r="K33" s="69" t="s">
        <v>194</v>
      </c>
      <c r="L33" s="78">
        <f t="shared" si="12"/>
        <v>99.321193608796492</v>
      </c>
      <c r="M33" s="79">
        <f t="shared" si="3"/>
        <v>99.321193608796492</v>
      </c>
      <c r="N33" s="80" t="s">
        <v>187</v>
      </c>
    </row>
    <row r="34" spans="1:14" ht="15" customHeight="1" x14ac:dyDescent="0.25">
      <c r="A34" s="75" t="s">
        <v>59</v>
      </c>
      <c r="B34" s="75" t="s">
        <v>60</v>
      </c>
      <c r="C34" s="75"/>
      <c r="D34" s="77">
        <f>D35</f>
        <v>0</v>
      </c>
      <c r="E34" s="77">
        <f t="shared" ref="E34:G34" si="17">E35</f>
        <v>6305.49</v>
      </c>
      <c r="F34" s="77">
        <f t="shared" si="17"/>
        <v>6305.49</v>
      </c>
      <c r="G34" s="77">
        <f t="shared" si="17"/>
        <v>6305.49</v>
      </c>
      <c r="H34" s="77">
        <f>H35</f>
        <v>6305.49</v>
      </c>
      <c r="I34" s="77">
        <f>H34</f>
        <v>6305.49</v>
      </c>
      <c r="J34" s="77">
        <f>J35</f>
        <v>0</v>
      </c>
      <c r="K34" s="69" t="s">
        <v>194</v>
      </c>
      <c r="L34" s="78">
        <f t="shared" si="12"/>
        <v>100</v>
      </c>
      <c r="M34" s="79">
        <f t="shared" si="3"/>
        <v>100</v>
      </c>
      <c r="N34" s="80" t="s">
        <v>187</v>
      </c>
    </row>
    <row r="35" spans="1:14" ht="15" customHeight="1" x14ac:dyDescent="0.25">
      <c r="A35" s="75" t="s">
        <v>61</v>
      </c>
      <c r="B35" s="75" t="s">
        <v>62</v>
      </c>
      <c r="C35" s="75"/>
      <c r="D35" s="77">
        <v>0</v>
      </c>
      <c r="E35" s="77">
        <v>6305.49</v>
      </c>
      <c r="F35" s="77">
        <f>D35+E35</f>
        <v>6305.49</v>
      </c>
      <c r="G35" s="77">
        <v>6305.49</v>
      </c>
      <c r="H35" s="77">
        <f>G35</f>
        <v>6305.49</v>
      </c>
      <c r="I35" s="77">
        <f>H35</f>
        <v>6305.49</v>
      </c>
      <c r="J35" s="77">
        <f>F35-I35</f>
        <v>0</v>
      </c>
      <c r="K35" s="69" t="s">
        <v>194</v>
      </c>
      <c r="L35" s="78">
        <f t="shared" si="12"/>
        <v>100</v>
      </c>
      <c r="M35" s="79">
        <f t="shared" si="3"/>
        <v>100</v>
      </c>
      <c r="N35" s="80" t="s">
        <v>187</v>
      </c>
    </row>
    <row r="36" spans="1:14" s="55" customFormat="1" ht="15" customHeight="1" x14ac:dyDescent="0.25">
      <c r="A36" s="73" t="s">
        <v>63</v>
      </c>
      <c r="B36" s="73" t="s">
        <v>64</v>
      </c>
      <c r="C36" s="73"/>
      <c r="D36" s="74">
        <f>D37+D39</f>
        <v>0</v>
      </c>
      <c r="E36" s="74">
        <f t="shared" ref="E36" si="18">E37+E39</f>
        <v>101769.92</v>
      </c>
      <c r="F36" s="74">
        <f>D36+E36</f>
        <v>101769.92</v>
      </c>
      <c r="G36" s="74">
        <f>G37+G40</f>
        <v>98021.35</v>
      </c>
      <c r="H36" s="74">
        <f t="shared" ref="H36:J36" si="19">H37+H40</f>
        <v>98021.35</v>
      </c>
      <c r="I36" s="74">
        <f t="shared" si="19"/>
        <v>98021.35</v>
      </c>
      <c r="J36" s="74">
        <f t="shared" si="19"/>
        <v>3748.5699999999924</v>
      </c>
      <c r="K36" s="69" t="s">
        <v>194</v>
      </c>
      <c r="L36" s="70">
        <f t="shared" si="12"/>
        <v>96.31662282922106</v>
      </c>
      <c r="M36" s="71">
        <f t="shared" si="3"/>
        <v>96.31662282922106</v>
      </c>
      <c r="N36" s="72" t="s">
        <v>187</v>
      </c>
    </row>
    <row r="37" spans="1:14" ht="15" customHeight="1" x14ac:dyDescent="0.25">
      <c r="A37" s="75" t="s">
        <v>65</v>
      </c>
      <c r="B37" s="75" t="s">
        <v>66</v>
      </c>
      <c r="C37" s="75"/>
      <c r="D37" s="77">
        <f>D38</f>
        <v>0</v>
      </c>
      <c r="E37" s="77">
        <f t="shared" ref="E37" si="20">E38</f>
        <v>99973.93</v>
      </c>
      <c r="F37" s="77">
        <f>F38</f>
        <v>99973.93</v>
      </c>
      <c r="G37" s="77">
        <f t="shared" ref="G37" si="21">G38</f>
        <v>96225.36</v>
      </c>
      <c r="H37" s="77">
        <f>H38</f>
        <v>96225.36</v>
      </c>
      <c r="I37" s="77">
        <f t="shared" ref="I37:I49" si="22">H37</f>
        <v>96225.36</v>
      </c>
      <c r="J37" s="77">
        <f>J38</f>
        <v>3748.5699999999924</v>
      </c>
      <c r="K37" s="69" t="s">
        <v>194</v>
      </c>
      <c r="L37" s="78">
        <f t="shared" si="12"/>
        <v>96.250452492964925</v>
      </c>
      <c r="M37" s="79">
        <f t="shared" si="3"/>
        <v>96.250452492964925</v>
      </c>
      <c r="N37" s="80" t="s">
        <v>187</v>
      </c>
    </row>
    <row r="38" spans="1:14" ht="15" customHeight="1" x14ac:dyDescent="0.25">
      <c r="A38" s="75" t="s">
        <v>67</v>
      </c>
      <c r="B38" s="75" t="s">
        <v>68</v>
      </c>
      <c r="C38" s="75"/>
      <c r="D38" s="77">
        <v>0</v>
      </c>
      <c r="E38" s="77">
        <v>99973.93</v>
      </c>
      <c r="F38" s="77">
        <f>D38+E38</f>
        <v>99973.93</v>
      </c>
      <c r="G38" s="77">
        <v>96225.36</v>
      </c>
      <c r="H38" s="77">
        <f>G38</f>
        <v>96225.36</v>
      </c>
      <c r="I38" s="77">
        <f t="shared" si="22"/>
        <v>96225.36</v>
      </c>
      <c r="J38" s="77">
        <f>F38-I38</f>
        <v>3748.5699999999924</v>
      </c>
      <c r="K38" s="69" t="s">
        <v>194</v>
      </c>
      <c r="L38" s="78">
        <f t="shared" si="12"/>
        <v>96.250452492964925</v>
      </c>
      <c r="M38" s="79">
        <f t="shared" si="3"/>
        <v>96.250452492964925</v>
      </c>
      <c r="N38" s="80" t="s">
        <v>187</v>
      </c>
    </row>
    <row r="39" spans="1:14" ht="15" customHeight="1" x14ac:dyDescent="0.25">
      <c r="A39" s="75" t="s">
        <v>69</v>
      </c>
      <c r="B39" s="75" t="s">
        <v>70</v>
      </c>
      <c r="C39" s="75"/>
      <c r="D39" s="77">
        <f>D40</f>
        <v>0</v>
      </c>
      <c r="E39" s="77">
        <f>E40</f>
        <v>1795.99</v>
      </c>
      <c r="F39" s="77">
        <f>F40</f>
        <v>1795.99</v>
      </c>
      <c r="G39" s="77">
        <f>G40</f>
        <v>1795.99</v>
      </c>
      <c r="H39" s="77">
        <f>H40</f>
        <v>1795.99</v>
      </c>
      <c r="I39" s="77">
        <f t="shared" si="22"/>
        <v>1795.99</v>
      </c>
      <c r="J39" s="77">
        <f>J40</f>
        <v>0</v>
      </c>
      <c r="K39" s="69" t="s">
        <v>194</v>
      </c>
      <c r="L39" s="78">
        <f t="shared" si="12"/>
        <v>100</v>
      </c>
      <c r="M39" s="79">
        <f t="shared" si="3"/>
        <v>100</v>
      </c>
      <c r="N39" s="80" t="s">
        <v>187</v>
      </c>
    </row>
    <row r="40" spans="1:14" ht="15" customHeight="1" x14ac:dyDescent="0.25">
      <c r="A40" s="75" t="s">
        <v>71</v>
      </c>
      <c r="B40" s="75" t="s">
        <v>72</v>
      </c>
      <c r="C40" s="75"/>
      <c r="D40" s="77">
        <v>0</v>
      </c>
      <c r="E40" s="77">
        <v>1795.99</v>
      </c>
      <c r="F40" s="77">
        <f>D40+E40</f>
        <v>1795.99</v>
      </c>
      <c r="G40" s="77">
        <v>1795.99</v>
      </c>
      <c r="H40" s="77">
        <f>G40</f>
        <v>1795.99</v>
      </c>
      <c r="I40" s="77">
        <f t="shared" si="22"/>
        <v>1795.99</v>
      </c>
      <c r="J40" s="77">
        <f>F40-I40</f>
        <v>0</v>
      </c>
      <c r="K40" s="69" t="s">
        <v>194</v>
      </c>
      <c r="L40" s="78">
        <f t="shared" si="12"/>
        <v>100</v>
      </c>
      <c r="M40" s="79">
        <f t="shared" si="3"/>
        <v>100</v>
      </c>
      <c r="N40" s="80" t="s">
        <v>187</v>
      </c>
    </row>
    <row r="41" spans="1:14" s="55" customFormat="1" ht="15" customHeight="1" x14ac:dyDescent="0.25">
      <c r="A41" s="73" t="s">
        <v>73</v>
      </c>
      <c r="B41" s="73" t="s">
        <v>74</v>
      </c>
      <c r="C41" s="73"/>
      <c r="D41" s="74">
        <f>D42</f>
        <v>0</v>
      </c>
      <c r="E41" s="74">
        <f t="shared" ref="E41:G42" si="23">E42</f>
        <v>9212.99</v>
      </c>
      <c r="F41" s="74">
        <f t="shared" si="23"/>
        <v>9212.99</v>
      </c>
      <c r="G41" s="74">
        <f t="shared" si="23"/>
        <v>9212</v>
      </c>
      <c r="H41" s="74">
        <f>H42</f>
        <v>9212</v>
      </c>
      <c r="I41" s="74">
        <f t="shared" si="22"/>
        <v>9212</v>
      </c>
      <c r="J41" s="74">
        <f>J42</f>
        <v>0.98999999999978172</v>
      </c>
      <c r="K41" s="69" t="s">
        <v>194</v>
      </c>
      <c r="L41" s="70">
        <f t="shared" si="12"/>
        <v>99.989254302891894</v>
      </c>
      <c r="M41" s="71">
        <f t="shared" si="3"/>
        <v>99.989254302891894</v>
      </c>
      <c r="N41" s="72" t="s">
        <v>187</v>
      </c>
    </row>
    <row r="42" spans="1:14" ht="15" customHeight="1" x14ac:dyDescent="0.25">
      <c r="A42" s="75" t="s">
        <v>75</v>
      </c>
      <c r="B42" s="75" t="s">
        <v>76</v>
      </c>
      <c r="C42" s="75"/>
      <c r="D42" s="77">
        <f>D43</f>
        <v>0</v>
      </c>
      <c r="E42" s="77">
        <f t="shared" si="23"/>
        <v>9212.99</v>
      </c>
      <c r="F42" s="77">
        <f>D42+E42</f>
        <v>9212.99</v>
      </c>
      <c r="G42" s="77">
        <f t="shared" si="23"/>
        <v>9212</v>
      </c>
      <c r="H42" s="77">
        <f>H43</f>
        <v>9212</v>
      </c>
      <c r="I42" s="77">
        <f t="shared" si="22"/>
        <v>9212</v>
      </c>
      <c r="J42" s="77">
        <f>J43</f>
        <v>0.98999999999978172</v>
      </c>
      <c r="K42" s="69" t="s">
        <v>194</v>
      </c>
      <c r="L42" s="78">
        <f t="shared" si="12"/>
        <v>99.989254302891894</v>
      </c>
      <c r="M42" s="79">
        <f t="shared" si="3"/>
        <v>99.989254302891894</v>
      </c>
      <c r="N42" s="80" t="s">
        <v>187</v>
      </c>
    </row>
    <row r="43" spans="1:14" ht="15" customHeight="1" x14ac:dyDescent="0.25">
      <c r="A43" s="75" t="s">
        <v>77</v>
      </c>
      <c r="B43" s="75" t="s">
        <v>78</v>
      </c>
      <c r="C43" s="75"/>
      <c r="D43" s="77">
        <v>0</v>
      </c>
      <c r="E43" s="77">
        <v>9212.99</v>
      </c>
      <c r="F43" s="77">
        <f>D43+E43</f>
        <v>9212.99</v>
      </c>
      <c r="G43" s="77">
        <v>9212</v>
      </c>
      <c r="H43" s="77">
        <f>G43</f>
        <v>9212</v>
      </c>
      <c r="I43" s="77">
        <f t="shared" si="22"/>
        <v>9212</v>
      </c>
      <c r="J43" s="77">
        <f>F43-I43</f>
        <v>0.98999999999978172</v>
      </c>
      <c r="K43" s="69" t="s">
        <v>194</v>
      </c>
      <c r="L43" s="78">
        <f t="shared" si="12"/>
        <v>99.989254302891894</v>
      </c>
      <c r="M43" s="79">
        <f t="shared" si="3"/>
        <v>99.989254302891894</v>
      </c>
      <c r="N43" s="80" t="s">
        <v>187</v>
      </c>
    </row>
    <row r="44" spans="1:14" s="55" customFormat="1" ht="15" customHeight="1" x14ac:dyDescent="0.25">
      <c r="A44" s="73" t="s">
        <v>85</v>
      </c>
      <c r="B44" s="73" t="s">
        <v>86</v>
      </c>
      <c r="C44" s="73"/>
      <c r="D44" s="74">
        <f>D45</f>
        <v>0</v>
      </c>
      <c r="E44" s="74">
        <f t="shared" ref="E44:F45" si="24">E45</f>
        <v>84892.87</v>
      </c>
      <c r="F44" s="74">
        <f>F45</f>
        <v>84892.87</v>
      </c>
      <c r="G44" s="74">
        <f>G45</f>
        <v>84592.87</v>
      </c>
      <c r="H44" s="74">
        <f>H45</f>
        <v>84592.87</v>
      </c>
      <c r="I44" s="74">
        <f t="shared" si="22"/>
        <v>84592.87</v>
      </c>
      <c r="J44" s="74">
        <f>J45</f>
        <v>300</v>
      </c>
      <c r="K44" s="69" t="s">
        <v>194</v>
      </c>
      <c r="L44" s="70">
        <f t="shared" si="12"/>
        <v>99.64661343172871</v>
      </c>
      <c r="M44" s="71">
        <f t="shared" si="3"/>
        <v>99.64661343172871</v>
      </c>
      <c r="N44" s="72" t="s">
        <v>187</v>
      </c>
    </row>
    <row r="45" spans="1:14" ht="15" customHeight="1" x14ac:dyDescent="0.25">
      <c r="A45" s="75" t="s">
        <v>87</v>
      </c>
      <c r="B45" s="75" t="s">
        <v>88</v>
      </c>
      <c r="C45" s="75"/>
      <c r="D45" s="77">
        <f>D46</f>
        <v>0</v>
      </c>
      <c r="E45" s="77">
        <f t="shared" si="24"/>
        <v>84892.87</v>
      </c>
      <c r="F45" s="77">
        <f t="shared" si="24"/>
        <v>84892.87</v>
      </c>
      <c r="G45" s="77">
        <f>G46</f>
        <v>84592.87</v>
      </c>
      <c r="H45" s="77">
        <f>H46</f>
        <v>84592.87</v>
      </c>
      <c r="I45" s="77">
        <f t="shared" si="22"/>
        <v>84592.87</v>
      </c>
      <c r="J45" s="77">
        <f>J46</f>
        <v>300</v>
      </c>
      <c r="K45" s="69" t="s">
        <v>194</v>
      </c>
      <c r="L45" s="78">
        <f t="shared" si="12"/>
        <v>99.64661343172871</v>
      </c>
      <c r="M45" s="79">
        <f t="shared" si="3"/>
        <v>99.64661343172871</v>
      </c>
      <c r="N45" s="80" t="s">
        <v>187</v>
      </c>
    </row>
    <row r="46" spans="1:14" ht="15" customHeight="1" x14ac:dyDescent="0.25">
      <c r="A46" s="75" t="s">
        <v>89</v>
      </c>
      <c r="B46" s="75" t="s">
        <v>90</v>
      </c>
      <c r="C46" s="75"/>
      <c r="D46" s="77">
        <v>0</v>
      </c>
      <c r="E46" s="77">
        <v>84892.87</v>
      </c>
      <c r="F46" s="77">
        <f>D46+E46</f>
        <v>84892.87</v>
      </c>
      <c r="G46" s="77">
        <v>84592.87</v>
      </c>
      <c r="H46" s="77">
        <f>G46</f>
        <v>84592.87</v>
      </c>
      <c r="I46" s="77">
        <f t="shared" si="22"/>
        <v>84592.87</v>
      </c>
      <c r="J46" s="77">
        <f>F46-I46</f>
        <v>300</v>
      </c>
      <c r="K46" s="69" t="s">
        <v>194</v>
      </c>
      <c r="L46" s="78">
        <f t="shared" si="12"/>
        <v>99.64661343172871</v>
      </c>
      <c r="M46" s="79">
        <f t="shared" si="3"/>
        <v>99.64661343172871</v>
      </c>
      <c r="N46" s="80" t="s">
        <v>187</v>
      </c>
    </row>
    <row r="47" spans="1:14" s="55" customFormat="1" ht="15" customHeight="1" x14ac:dyDescent="0.25">
      <c r="A47" s="73">
        <v>27000</v>
      </c>
      <c r="B47" s="73" t="s">
        <v>161</v>
      </c>
      <c r="C47" s="73"/>
      <c r="D47" s="74">
        <f>D48</f>
        <v>0</v>
      </c>
      <c r="E47" s="74">
        <f>E48</f>
        <v>51766.31</v>
      </c>
      <c r="F47" s="74">
        <f t="shared" ref="E47:G48" si="25">F48</f>
        <v>51766.31</v>
      </c>
      <c r="G47" s="74">
        <f t="shared" si="25"/>
        <v>1051.1099999999999</v>
      </c>
      <c r="H47" s="74">
        <f>H48</f>
        <v>1051.1099999999999</v>
      </c>
      <c r="I47" s="74">
        <f t="shared" si="22"/>
        <v>1051.1099999999999</v>
      </c>
      <c r="J47" s="74">
        <f>J48</f>
        <v>50715.199999999997</v>
      </c>
      <c r="K47" s="69" t="s">
        <v>194</v>
      </c>
      <c r="L47" s="70">
        <f t="shared" si="12"/>
        <v>2.030490486959569</v>
      </c>
      <c r="M47" s="71">
        <f t="shared" si="3"/>
        <v>2.030490486959569</v>
      </c>
      <c r="N47" s="72" t="s">
        <v>189</v>
      </c>
    </row>
    <row r="48" spans="1:14" ht="15" customHeight="1" x14ac:dyDescent="0.25">
      <c r="A48" s="84">
        <v>27100</v>
      </c>
      <c r="B48" s="75" t="s">
        <v>162</v>
      </c>
      <c r="C48" s="75"/>
      <c r="D48" s="77">
        <f>D49</f>
        <v>0</v>
      </c>
      <c r="E48" s="77">
        <f t="shared" si="25"/>
        <v>51766.31</v>
      </c>
      <c r="F48" s="77">
        <f>D48+E48</f>
        <v>51766.31</v>
      </c>
      <c r="G48" s="77">
        <f t="shared" si="25"/>
        <v>1051.1099999999999</v>
      </c>
      <c r="H48" s="77">
        <f>H49</f>
        <v>1051.1099999999999</v>
      </c>
      <c r="I48" s="77">
        <f t="shared" si="22"/>
        <v>1051.1099999999999</v>
      </c>
      <c r="J48" s="77">
        <f>J49</f>
        <v>50715.199999999997</v>
      </c>
      <c r="K48" s="69" t="s">
        <v>194</v>
      </c>
      <c r="L48" s="78">
        <f t="shared" si="12"/>
        <v>2.030490486959569</v>
      </c>
      <c r="M48" s="79">
        <f t="shared" si="3"/>
        <v>2.030490486959569</v>
      </c>
      <c r="N48" s="80" t="s">
        <v>189</v>
      </c>
    </row>
    <row r="49" spans="1:14" ht="15" customHeight="1" x14ac:dyDescent="0.25">
      <c r="A49" s="84">
        <v>27101</v>
      </c>
      <c r="B49" s="75" t="s">
        <v>174</v>
      </c>
      <c r="C49" s="75"/>
      <c r="D49" s="77">
        <v>0</v>
      </c>
      <c r="E49" s="77">
        <v>51766.31</v>
      </c>
      <c r="F49" s="77">
        <f>D49+E49</f>
        <v>51766.31</v>
      </c>
      <c r="G49" s="77">
        <v>1051.1099999999999</v>
      </c>
      <c r="H49" s="77">
        <f>G49</f>
        <v>1051.1099999999999</v>
      </c>
      <c r="I49" s="77">
        <f t="shared" si="22"/>
        <v>1051.1099999999999</v>
      </c>
      <c r="J49" s="77">
        <f>F49-I49</f>
        <v>50715.199999999997</v>
      </c>
      <c r="K49" s="69" t="s">
        <v>194</v>
      </c>
      <c r="L49" s="78">
        <f t="shared" si="12"/>
        <v>2.030490486959569</v>
      </c>
      <c r="M49" s="79">
        <f t="shared" si="3"/>
        <v>2.030490486959569</v>
      </c>
      <c r="N49" s="80" t="s">
        <v>189</v>
      </c>
    </row>
    <row r="50" spans="1:14" s="55" customFormat="1" ht="15" customHeight="1" x14ac:dyDescent="0.25">
      <c r="A50" s="73" t="s">
        <v>91</v>
      </c>
      <c r="B50" s="73" t="s">
        <v>92</v>
      </c>
      <c r="C50" s="73"/>
      <c r="D50" s="74">
        <f>D51</f>
        <v>0</v>
      </c>
      <c r="E50" s="74">
        <f>E51+E53</f>
        <v>20312.22</v>
      </c>
      <c r="F50" s="74">
        <f t="shared" ref="F50:J50" si="26">F51+F53</f>
        <v>20312.22</v>
      </c>
      <c r="G50" s="74">
        <f t="shared" si="26"/>
        <v>10156.11</v>
      </c>
      <c r="H50" s="74">
        <f t="shared" si="26"/>
        <v>10156.11</v>
      </c>
      <c r="I50" s="74">
        <f t="shared" si="26"/>
        <v>10156.11</v>
      </c>
      <c r="J50" s="74">
        <f t="shared" si="26"/>
        <v>10156.11</v>
      </c>
      <c r="K50" s="69" t="s">
        <v>194</v>
      </c>
      <c r="L50" s="70">
        <f t="shared" si="12"/>
        <v>50</v>
      </c>
      <c r="M50" s="71">
        <f t="shared" si="3"/>
        <v>50</v>
      </c>
      <c r="N50" s="72" t="s">
        <v>190</v>
      </c>
    </row>
    <row r="51" spans="1:14" ht="15" customHeight="1" x14ac:dyDescent="0.25">
      <c r="A51" s="75" t="s">
        <v>93</v>
      </c>
      <c r="B51" s="75" t="s">
        <v>94</v>
      </c>
      <c r="C51" s="75"/>
      <c r="D51" s="77">
        <f>D52</f>
        <v>0</v>
      </c>
      <c r="E51" s="77">
        <f t="shared" ref="E51" si="27">E52</f>
        <v>10156.11</v>
      </c>
      <c r="F51" s="77">
        <f>D51+E51</f>
        <v>10156.11</v>
      </c>
      <c r="G51" s="77">
        <f t="shared" ref="G51:H51" si="28">G52</f>
        <v>10156.11</v>
      </c>
      <c r="H51" s="77">
        <f t="shared" si="28"/>
        <v>10156.11</v>
      </c>
      <c r="I51" s="77">
        <f>H51</f>
        <v>10156.11</v>
      </c>
      <c r="J51" s="77">
        <f>J52</f>
        <v>0</v>
      </c>
      <c r="K51" s="69" t="s">
        <v>194</v>
      </c>
      <c r="L51" s="78">
        <f t="shared" si="12"/>
        <v>100</v>
      </c>
      <c r="M51" s="79">
        <f t="shared" si="3"/>
        <v>100</v>
      </c>
      <c r="N51" s="80" t="s">
        <v>187</v>
      </c>
    </row>
    <row r="52" spans="1:14" ht="15" customHeight="1" x14ac:dyDescent="0.25">
      <c r="A52" s="75" t="s">
        <v>95</v>
      </c>
      <c r="B52" s="75" t="s">
        <v>96</v>
      </c>
      <c r="C52" s="75"/>
      <c r="D52" s="77">
        <v>0</v>
      </c>
      <c r="E52" s="77">
        <v>10156.11</v>
      </c>
      <c r="F52" s="77">
        <f>D52+E52</f>
        <v>10156.11</v>
      </c>
      <c r="G52" s="77">
        <v>10156.11</v>
      </c>
      <c r="H52" s="77">
        <f>G52</f>
        <v>10156.11</v>
      </c>
      <c r="I52" s="77">
        <f>H52</f>
        <v>10156.11</v>
      </c>
      <c r="J52" s="77">
        <f>F52-I52</f>
        <v>0</v>
      </c>
      <c r="K52" s="69" t="s">
        <v>194</v>
      </c>
      <c r="L52" s="78">
        <f t="shared" si="12"/>
        <v>100</v>
      </c>
      <c r="M52" s="79">
        <f t="shared" si="3"/>
        <v>100</v>
      </c>
      <c r="N52" s="80" t="s">
        <v>187</v>
      </c>
    </row>
    <row r="53" spans="1:14" ht="15" customHeight="1" x14ac:dyDescent="0.25">
      <c r="A53" s="84">
        <v>29200</v>
      </c>
      <c r="B53" s="75" t="s">
        <v>180</v>
      </c>
      <c r="C53" s="75"/>
      <c r="D53" s="77">
        <f>D54</f>
        <v>0</v>
      </c>
      <c r="E53" s="77">
        <f>E54</f>
        <v>10156.11</v>
      </c>
      <c r="F53" s="77">
        <f t="shared" ref="F53:J53" si="29">F54</f>
        <v>10156.11</v>
      </c>
      <c r="G53" s="77">
        <f t="shared" si="29"/>
        <v>0</v>
      </c>
      <c r="H53" s="77">
        <f t="shared" si="29"/>
        <v>0</v>
      </c>
      <c r="I53" s="77">
        <f t="shared" si="29"/>
        <v>0</v>
      </c>
      <c r="J53" s="77">
        <f t="shared" si="29"/>
        <v>10156.11</v>
      </c>
      <c r="K53" s="69"/>
      <c r="L53" s="78">
        <f t="shared" si="12"/>
        <v>0</v>
      </c>
      <c r="M53" s="79">
        <f t="shared" si="3"/>
        <v>0</v>
      </c>
      <c r="N53" s="80"/>
    </row>
    <row r="54" spans="1:14" ht="15" customHeight="1" x14ac:dyDescent="0.25">
      <c r="A54" s="75">
        <v>29201</v>
      </c>
      <c r="B54" s="75" t="s">
        <v>181</v>
      </c>
      <c r="C54" s="75"/>
      <c r="D54" s="77">
        <v>0</v>
      </c>
      <c r="E54" s="77">
        <v>10156.11</v>
      </c>
      <c r="F54" s="77">
        <f>D54+E54</f>
        <v>10156.11</v>
      </c>
      <c r="G54" s="77">
        <v>0</v>
      </c>
      <c r="H54" s="77">
        <f>G54</f>
        <v>0</v>
      </c>
      <c r="I54" s="77">
        <f>H54</f>
        <v>0</v>
      </c>
      <c r="J54" s="77">
        <f>F54-I54</f>
        <v>10156.11</v>
      </c>
      <c r="K54" s="69"/>
      <c r="L54" s="78">
        <f t="shared" si="12"/>
        <v>0</v>
      </c>
      <c r="M54" s="79">
        <f t="shared" si="3"/>
        <v>0</v>
      </c>
      <c r="N54" s="80"/>
    </row>
    <row r="55" spans="1:14" s="55" customFormat="1" ht="15.75" x14ac:dyDescent="0.25">
      <c r="A55" s="82">
        <v>30000</v>
      </c>
      <c r="B55" s="172" t="s">
        <v>44</v>
      </c>
      <c r="C55" s="172"/>
      <c r="D55" s="83">
        <f>D56+D64+D69+D74+D81+D84</f>
        <v>62254.13</v>
      </c>
      <c r="E55" s="83">
        <f t="shared" ref="E55:J55" si="30">E56+E64+E69+E74+E81+E84</f>
        <v>520407.24000000005</v>
      </c>
      <c r="F55" s="83">
        <f t="shared" si="30"/>
        <v>582661.37</v>
      </c>
      <c r="G55" s="83">
        <f t="shared" si="30"/>
        <v>447318.76</v>
      </c>
      <c r="H55" s="83">
        <f t="shared" si="30"/>
        <v>447318.76</v>
      </c>
      <c r="I55" s="83">
        <f t="shared" si="30"/>
        <v>447318.16</v>
      </c>
      <c r="J55" s="83">
        <f t="shared" si="30"/>
        <v>135343.21000000002</v>
      </c>
      <c r="K55" s="69" t="s">
        <v>194</v>
      </c>
      <c r="L55" s="70">
        <f t="shared" si="12"/>
        <v>76.771549141828288</v>
      </c>
      <c r="M55" s="71">
        <f t="shared" si="3"/>
        <v>76.771549141828288</v>
      </c>
      <c r="N55" s="72" t="s">
        <v>187</v>
      </c>
    </row>
    <row r="56" spans="1:14" s="55" customFormat="1" ht="15.75" x14ac:dyDescent="0.25">
      <c r="A56" s="73">
        <v>31000</v>
      </c>
      <c r="B56" s="73" t="s">
        <v>115</v>
      </c>
      <c r="C56" s="73"/>
      <c r="D56" s="74">
        <f>D57+D59+D61+D64</f>
        <v>0</v>
      </c>
      <c r="E56" s="74">
        <f>E57+E59+E61</f>
        <v>18589.62</v>
      </c>
      <c r="F56" s="74">
        <f t="shared" ref="F56:J56" si="31">F57+F59+F61</f>
        <v>18589.62</v>
      </c>
      <c r="G56" s="74">
        <f t="shared" si="31"/>
        <v>15068.720000000001</v>
      </c>
      <c r="H56" s="74">
        <f t="shared" si="31"/>
        <v>15068.720000000001</v>
      </c>
      <c r="I56" s="74">
        <f t="shared" si="31"/>
        <v>15068.720000000001</v>
      </c>
      <c r="J56" s="74">
        <f t="shared" si="31"/>
        <v>3520.9</v>
      </c>
      <c r="K56" s="69" t="s">
        <v>194</v>
      </c>
      <c r="L56" s="70">
        <f t="shared" si="12"/>
        <v>81.059860287622882</v>
      </c>
      <c r="M56" s="71">
        <f t="shared" si="3"/>
        <v>81.059860287622882</v>
      </c>
      <c r="N56" s="72" t="s">
        <v>187</v>
      </c>
    </row>
    <row r="57" spans="1:14" ht="15.75" x14ac:dyDescent="0.25">
      <c r="A57" s="85">
        <v>31300</v>
      </c>
      <c r="B57" s="85" t="s">
        <v>118</v>
      </c>
      <c r="C57" s="86"/>
      <c r="D57" s="77">
        <f>D58</f>
        <v>0</v>
      </c>
      <c r="E57" s="77">
        <f t="shared" ref="E57:I59" si="32">E58</f>
        <v>4640</v>
      </c>
      <c r="F57" s="77">
        <f t="shared" si="32"/>
        <v>4640</v>
      </c>
      <c r="G57" s="77">
        <f t="shared" si="32"/>
        <v>4640</v>
      </c>
      <c r="H57" s="77">
        <f t="shared" si="32"/>
        <v>4640</v>
      </c>
      <c r="I57" s="77">
        <f t="shared" si="32"/>
        <v>4640</v>
      </c>
      <c r="J57" s="77">
        <f>J58</f>
        <v>0</v>
      </c>
      <c r="K57" s="69" t="s">
        <v>194</v>
      </c>
      <c r="L57" s="78">
        <f t="shared" si="12"/>
        <v>100</v>
      </c>
      <c r="M57" s="79">
        <f t="shared" si="3"/>
        <v>100</v>
      </c>
      <c r="N57" s="80" t="s">
        <v>187</v>
      </c>
    </row>
    <row r="58" spans="1:14" x14ac:dyDescent="0.25">
      <c r="A58" s="85">
        <v>31301</v>
      </c>
      <c r="B58" s="85" t="s">
        <v>119</v>
      </c>
      <c r="C58" s="87" t="s">
        <v>102</v>
      </c>
      <c r="D58" s="77">
        <v>0</v>
      </c>
      <c r="E58" s="77">
        <v>4640</v>
      </c>
      <c r="F58" s="77">
        <f>D58+E58</f>
        <v>4640</v>
      </c>
      <c r="G58" s="77">
        <v>4640</v>
      </c>
      <c r="H58" s="77">
        <f>G58</f>
        <v>4640</v>
      </c>
      <c r="I58" s="77">
        <v>4640</v>
      </c>
      <c r="J58" s="77">
        <f>F58-I58</f>
        <v>0</v>
      </c>
      <c r="K58" s="69" t="s">
        <v>194</v>
      </c>
      <c r="L58" s="78">
        <f t="shared" si="12"/>
        <v>100</v>
      </c>
      <c r="M58" s="79">
        <f t="shared" si="3"/>
        <v>100</v>
      </c>
      <c r="N58" s="80" t="s">
        <v>187</v>
      </c>
    </row>
    <row r="59" spans="1:14" ht="30" x14ac:dyDescent="0.25">
      <c r="A59" s="85">
        <v>31800</v>
      </c>
      <c r="B59" s="85" t="s">
        <v>122</v>
      </c>
      <c r="C59" s="86"/>
      <c r="D59" s="77">
        <f>D60</f>
        <v>0</v>
      </c>
      <c r="E59" s="77">
        <f t="shared" si="32"/>
        <v>727.86</v>
      </c>
      <c r="F59" s="77">
        <f t="shared" si="32"/>
        <v>727.86</v>
      </c>
      <c r="G59" s="77">
        <f t="shared" si="32"/>
        <v>396.96</v>
      </c>
      <c r="H59" s="77">
        <f t="shared" si="32"/>
        <v>396.96</v>
      </c>
      <c r="I59" s="77">
        <f t="shared" si="32"/>
        <v>396.96</v>
      </c>
      <c r="J59" s="77">
        <f>J60</f>
        <v>330.90000000000003</v>
      </c>
      <c r="K59" s="69" t="s">
        <v>194</v>
      </c>
      <c r="L59" s="78">
        <f t="shared" si="12"/>
        <v>54.537960596818067</v>
      </c>
      <c r="M59" s="79">
        <f t="shared" si="3"/>
        <v>54.537960596818067</v>
      </c>
      <c r="N59" s="80" t="s">
        <v>188</v>
      </c>
    </row>
    <row r="60" spans="1:14" x14ac:dyDescent="0.25">
      <c r="A60" s="85">
        <v>31801</v>
      </c>
      <c r="B60" s="85" t="s">
        <v>123</v>
      </c>
      <c r="C60" s="85"/>
      <c r="D60" s="77">
        <v>0</v>
      </c>
      <c r="E60" s="77">
        <v>727.86</v>
      </c>
      <c r="F60" s="77">
        <f>D60+E60</f>
        <v>727.86</v>
      </c>
      <c r="G60" s="77">
        <v>396.96</v>
      </c>
      <c r="H60" s="77">
        <f>G60</f>
        <v>396.96</v>
      </c>
      <c r="I60" s="77">
        <v>396.96</v>
      </c>
      <c r="J60" s="77">
        <f>F60-I60</f>
        <v>330.90000000000003</v>
      </c>
      <c r="K60" s="69" t="s">
        <v>194</v>
      </c>
      <c r="L60" s="78">
        <f t="shared" si="12"/>
        <v>54.537960596818067</v>
      </c>
      <c r="M60" s="79">
        <f t="shared" si="3"/>
        <v>54.537960596818067</v>
      </c>
      <c r="N60" s="80" t="s">
        <v>188</v>
      </c>
    </row>
    <row r="61" spans="1:14" ht="30" x14ac:dyDescent="0.25">
      <c r="A61" s="85">
        <v>31900</v>
      </c>
      <c r="B61" s="85" t="s">
        <v>124</v>
      </c>
      <c r="C61" s="86"/>
      <c r="D61" s="77">
        <f>D62+D63</f>
        <v>0</v>
      </c>
      <c r="E61" s="77">
        <f>E62+E63</f>
        <v>13221.76</v>
      </c>
      <c r="F61" s="77">
        <f>F62+F63</f>
        <v>13221.76</v>
      </c>
      <c r="G61" s="77">
        <f t="shared" ref="G61:J61" si="33">G62+G63</f>
        <v>10031.76</v>
      </c>
      <c r="H61" s="77">
        <f t="shared" si="33"/>
        <v>10031.76</v>
      </c>
      <c r="I61" s="77">
        <f>I62+I63</f>
        <v>10031.76</v>
      </c>
      <c r="J61" s="77">
        <f t="shared" si="33"/>
        <v>3190</v>
      </c>
      <c r="K61" s="69" t="s">
        <v>194</v>
      </c>
      <c r="L61" s="78">
        <f t="shared" si="12"/>
        <v>75.873106152282304</v>
      </c>
      <c r="M61" s="79">
        <f t="shared" si="3"/>
        <v>75.873106152282304</v>
      </c>
      <c r="N61" s="80" t="s">
        <v>187</v>
      </c>
    </row>
    <row r="62" spans="1:14" x14ac:dyDescent="0.25">
      <c r="A62" s="85">
        <v>31901</v>
      </c>
      <c r="B62" s="85" t="s">
        <v>125</v>
      </c>
      <c r="C62" s="85"/>
      <c r="D62" s="77">
        <v>0</v>
      </c>
      <c r="E62" s="77">
        <v>5072.76</v>
      </c>
      <c r="F62" s="77">
        <f>D62+E62</f>
        <v>5072.76</v>
      </c>
      <c r="G62" s="77">
        <v>5072.76</v>
      </c>
      <c r="H62" s="77">
        <f>G62</f>
        <v>5072.76</v>
      </c>
      <c r="I62" s="77">
        <v>5072.76</v>
      </c>
      <c r="J62" s="77">
        <f>F62-I62</f>
        <v>0</v>
      </c>
      <c r="K62" s="69" t="s">
        <v>194</v>
      </c>
      <c r="L62" s="78">
        <f t="shared" si="12"/>
        <v>100</v>
      </c>
      <c r="M62" s="79">
        <f t="shared" si="3"/>
        <v>100</v>
      </c>
      <c r="N62" s="80" t="s">
        <v>187</v>
      </c>
    </row>
    <row r="63" spans="1:14" ht="30" x14ac:dyDescent="0.25">
      <c r="A63" s="85">
        <v>31903</v>
      </c>
      <c r="B63" s="85" t="s">
        <v>126</v>
      </c>
      <c r="C63" s="85"/>
      <c r="D63" s="77">
        <v>0</v>
      </c>
      <c r="E63" s="77">
        <v>8149</v>
      </c>
      <c r="F63" s="77">
        <f>D63+E63</f>
        <v>8149</v>
      </c>
      <c r="G63" s="77">
        <v>4959</v>
      </c>
      <c r="H63" s="77">
        <f>G63</f>
        <v>4959</v>
      </c>
      <c r="I63" s="77">
        <v>4959</v>
      </c>
      <c r="J63" s="77">
        <f>F63-I63</f>
        <v>3190</v>
      </c>
      <c r="K63" s="69" t="s">
        <v>194</v>
      </c>
      <c r="L63" s="78">
        <f t="shared" si="12"/>
        <v>60.854092526690394</v>
      </c>
      <c r="M63" s="79">
        <f t="shared" si="3"/>
        <v>60.854092526690394</v>
      </c>
      <c r="N63" s="80" t="s">
        <v>188</v>
      </c>
    </row>
    <row r="64" spans="1:14" s="55" customFormat="1" ht="15.75" x14ac:dyDescent="0.25">
      <c r="A64" s="73">
        <v>32000</v>
      </c>
      <c r="B64" s="73" t="s">
        <v>127</v>
      </c>
      <c r="C64" s="73"/>
      <c r="D64" s="74">
        <f>D65+D67</f>
        <v>0</v>
      </c>
      <c r="E64" s="74">
        <f>E65+E67</f>
        <v>29356.080000000002</v>
      </c>
      <c r="F64" s="74">
        <f t="shared" ref="F64:J64" si="34">F65+F67</f>
        <v>29356.080000000002</v>
      </c>
      <c r="G64" s="74">
        <f t="shared" si="34"/>
        <v>27094.080000000002</v>
      </c>
      <c r="H64" s="74">
        <f t="shared" si="34"/>
        <v>27094.080000000002</v>
      </c>
      <c r="I64" s="74">
        <f t="shared" si="34"/>
        <v>27094.080000000002</v>
      </c>
      <c r="J64" s="74">
        <f t="shared" si="34"/>
        <v>2262</v>
      </c>
      <c r="K64" s="69" t="s">
        <v>194</v>
      </c>
      <c r="L64" s="70">
        <f t="shared" si="12"/>
        <v>92.294611542140501</v>
      </c>
      <c r="M64" s="71">
        <f t="shared" si="3"/>
        <v>92.294611542140501</v>
      </c>
      <c r="N64" s="72" t="s">
        <v>187</v>
      </c>
    </row>
    <row r="65" spans="1:14" ht="30" x14ac:dyDescent="0.25">
      <c r="A65" s="85">
        <v>32300</v>
      </c>
      <c r="B65" s="85" t="s">
        <v>128</v>
      </c>
      <c r="C65" s="86"/>
      <c r="D65" s="77">
        <f>D66</f>
        <v>0</v>
      </c>
      <c r="E65" s="77">
        <f t="shared" ref="E65:I67" si="35">E66</f>
        <v>27094.080000000002</v>
      </c>
      <c r="F65" s="77">
        <f t="shared" si="35"/>
        <v>27094.080000000002</v>
      </c>
      <c r="G65" s="77">
        <f t="shared" si="35"/>
        <v>27094.080000000002</v>
      </c>
      <c r="H65" s="77">
        <f t="shared" si="35"/>
        <v>27094.080000000002</v>
      </c>
      <c r="I65" s="77">
        <f t="shared" si="35"/>
        <v>27094.080000000002</v>
      </c>
      <c r="J65" s="77">
        <f>J66</f>
        <v>0</v>
      </c>
      <c r="K65" s="69" t="s">
        <v>194</v>
      </c>
      <c r="L65" s="78">
        <f t="shared" si="12"/>
        <v>100</v>
      </c>
      <c r="M65" s="79">
        <f t="shared" si="3"/>
        <v>100</v>
      </c>
      <c r="N65" s="80" t="s">
        <v>187</v>
      </c>
    </row>
    <row r="66" spans="1:14" ht="30" x14ac:dyDescent="0.25">
      <c r="A66" s="85">
        <v>32031</v>
      </c>
      <c r="B66" s="85" t="s">
        <v>129</v>
      </c>
      <c r="C66" s="85"/>
      <c r="D66" s="77">
        <v>0</v>
      </c>
      <c r="E66" s="77">
        <v>27094.080000000002</v>
      </c>
      <c r="F66" s="77">
        <f>D66+E66</f>
        <v>27094.080000000002</v>
      </c>
      <c r="G66" s="77">
        <v>27094.080000000002</v>
      </c>
      <c r="H66" s="77">
        <f>G66</f>
        <v>27094.080000000002</v>
      </c>
      <c r="I66" s="77">
        <v>27094.080000000002</v>
      </c>
      <c r="J66" s="77">
        <f>F66-I66</f>
        <v>0</v>
      </c>
      <c r="K66" s="69" t="s">
        <v>194</v>
      </c>
      <c r="L66" s="78">
        <f t="shared" si="12"/>
        <v>100</v>
      </c>
      <c r="M66" s="79">
        <f t="shared" si="3"/>
        <v>100</v>
      </c>
      <c r="N66" s="80" t="s">
        <v>187</v>
      </c>
    </row>
    <row r="67" spans="1:14" ht="15.75" x14ac:dyDescent="0.25">
      <c r="A67" s="85">
        <v>32700</v>
      </c>
      <c r="B67" s="85" t="s">
        <v>130</v>
      </c>
      <c r="C67" s="86"/>
      <c r="D67" s="77">
        <f>D68</f>
        <v>0</v>
      </c>
      <c r="E67" s="77">
        <f t="shared" si="35"/>
        <v>2262</v>
      </c>
      <c r="F67" s="77">
        <f t="shared" si="35"/>
        <v>2262</v>
      </c>
      <c r="G67" s="77">
        <f t="shared" si="35"/>
        <v>0</v>
      </c>
      <c r="H67" s="77">
        <f t="shared" si="35"/>
        <v>0</v>
      </c>
      <c r="I67" s="77">
        <f t="shared" si="35"/>
        <v>0</v>
      </c>
      <c r="J67" s="77">
        <f>J68</f>
        <v>2262</v>
      </c>
      <c r="K67" s="69"/>
      <c r="L67" s="78">
        <f t="shared" si="12"/>
        <v>0</v>
      </c>
      <c r="M67" s="79">
        <f t="shared" si="3"/>
        <v>0</v>
      </c>
      <c r="N67" s="80"/>
    </row>
    <row r="68" spans="1:14" x14ac:dyDescent="0.25">
      <c r="A68" s="85">
        <v>32701</v>
      </c>
      <c r="B68" s="85" t="s">
        <v>131</v>
      </c>
      <c r="C68" s="85"/>
      <c r="D68" s="77">
        <v>0</v>
      </c>
      <c r="E68" s="77">
        <v>2262</v>
      </c>
      <c r="F68" s="77">
        <f>D68+E68</f>
        <v>2262</v>
      </c>
      <c r="G68" s="77">
        <v>0</v>
      </c>
      <c r="H68" s="77">
        <f>G68</f>
        <v>0</v>
      </c>
      <c r="I68" s="77">
        <v>0</v>
      </c>
      <c r="J68" s="77">
        <f>F68-I68</f>
        <v>2262</v>
      </c>
      <c r="K68" s="69"/>
      <c r="L68" s="78">
        <f t="shared" si="12"/>
        <v>0</v>
      </c>
      <c r="M68" s="79">
        <f t="shared" si="3"/>
        <v>0</v>
      </c>
      <c r="N68" s="80"/>
    </row>
    <row r="69" spans="1:14" s="55" customFormat="1" ht="31.5" x14ac:dyDescent="0.25">
      <c r="A69" s="73">
        <v>33000</v>
      </c>
      <c r="B69" s="73" t="s">
        <v>108</v>
      </c>
      <c r="C69" s="73"/>
      <c r="D69" s="74">
        <f>D72</f>
        <v>0</v>
      </c>
      <c r="E69" s="74">
        <f>E72</f>
        <v>121804.6</v>
      </c>
      <c r="F69" s="74">
        <f>F72</f>
        <v>121804.6</v>
      </c>
      <c r="G69" s="74">
        <f>G72+G70</f>
        <v>60372.94</v>
      </c>
      <c r="H69" s="74">
        <f t="shared" ref="H69:J69" si="36">H72+H70</f>
        <v>60372.94</v>
      </c>
      <c r="I69" s="74">
        <f t="shared" si="36"/>
        <v>60372.94</v>
      </c>
      <c r="J69" s="74">
        <f t="shared" si="36"/>
        <v>61431.660000000011</v>
      </c>
      <c r="K69" s="69" t="s">
        <v>194</v>
      </c>
      <c r="L69" s="70">
        <f t="shared" si="12"/>
        <v>49.565402291867464</v>
      </c>
      <c r="M69" s="71">
        <f t="shared" si="3"/>
        <v>49.565402291867464</v>
      </c>
      <c r="N69" s="72" t="s">
        <v>191</v>
      </c>
    </row>
    <row r="70" spans="1:14" ht="30" x14ac:dyDescent="0.25">
      <c r="A70" s="85">
        <v>33100</v>
      </c>
      <c r="B70" s="85" t="s">
        <v>133</v>
      </c>
      <c r="C70" s="88" t="s">
        <v>102</v>
      </c>
      <c r="D70" s="77">
        <f>D71</f>
        <v>0</v>
      </c>
      <c r="E70" s="77">
        <f t="shared" ref="E70:I70" si="37">E71</f>
        <v>0</v>
      </c>
      <c r="F70" s="77">
        <f t="shared" si="37"/>
        <v>0</v>
      </c>
      <c r="G70" s="77">
        <f t="shared" si="37"/>
        <v>43500.01</v>
      </c>
      <c r="H70" s="77">
        <f t="shared" si="37"/>
        <v>43500.01</v>
      </c>
      <c r="I70" s="77">
        <f t="shared" si="37"/>
        <v>43500.01</v>
      </c>
      <c r="J70" s="77">
        <f>J71</f>
        <v>-43500.01</v>
      </c>
      <c r="K70" s="69"/>
      <c r="L70" s="78"/>
      <c r="M70" s="79">
        <f t="shared" si="3"/>
        <v>0</v>
      </c>
      <c r="N70" s="80"/>
    </row>
    <row r="71" spans="1:14" ht="30" x14ac:dyDescent="0.25">
      <c r="A71" s="85">
        <v>33106</v>
      </c>
      <c r="B71" s="85" t="s">
        <v>134</v>
      </c>
      <c r="C71" s="85"/>
      <c r="D71" s="77">
        <v>0</v>
      </c>
      <c r="E71" s="77">
        <v>0</v>
      </c>
      <c r="F71" s="77">
        <f>D71+E71</f>
        <v>0</v>
      </c>
      <c r="G71" s="77">
        <v>43500.01</v>
      </c>
      <c r="H71" s="77">
        <f>G71</f>
        <v>43500.01</v>
      </c>
      <c r="I71" s="77">
        <v>43500.01</v>
      </c>
      <c r="J71" s="77">
        <f>F71-I71</f>
        <v>-43500.01</v>
      </c>
      <c r="K71" s="69"/>
      <c r="L71" s="78"/>
      <c r="M71" s="79">
        <f t="shared" si="3"/>
        <v>0</v>
      </c>
      <c r="N71" s="80"/>
    </row>
    <row r="72" spans="1:14" ht="15.75" x14ac:dyDescent="0.25">
      <c r="A72" s="85">
        <v>33400</v>
      </c>
      <c r="B72" s="85" t="s">
        <v>109</v>
      </c>
      <c r="C72" s="86"/>
      <c r="D72" s="77">
        <f>D73</f>
        <v>0</v>
      </c>
      <c r="E72" s="77">
        <f t="shared" ref="E72:I72" si="38">E73</f>
        <v>121804.6</v>
      </c>
      <c r="F72" s="77">
        <f t="shared" si="38"/>
        <v>121804.6</v>
      </c>
      <c r="G72" s="77">
        <f t="shared" si="38"/>
        <v>16872.93</v>
      </c>
      <c r="H72" s="77">
        <f t="shared" si="38"/>
        <v>16872.93</v>
      </c>
      <c r="I72" s="77">
        <f t="shared" si="38"/>
        <v>16872.93</v>
      </c>
      <c r="J72" s="77">
        <f>J73</f>
        <v>104931.67000000001</v>
      </c>
      <c r="K72" s="69" t="s">
        <v>194</v>
      </c>
      <c r="L72" s="78">
        <f t="shared" ref="L72:L90" si="39">(I72/F72)*100</f>
        <v>13.852457132160852</v>
      </c>
      <c r="M72" s="79">
        <f t="shared" si="3"/>
        <v>13.852457132160852</v>
      </c>
      <c r="N72" s="80" t="s">
        <v>189</v>
      </c>
    </row>
    <row r="73" spans="1:14" ht="30" x14ac:dyDescent="0.25">
      <c r="A73" s="85">
        <v>33401</v>
      </c>
      <c r="B73" s="85" t="s">
        <v>110</v>
      </c>
      <c r="C73" s="85"/>
      <c r="D73" s="77">
        <v>0</v>
      </c>
      <c r="E73" s="77">
        <v>121804.6</v>
      </c>
      <c r="F73" s="77">
        <f>D73+E73</f>
        <v>121804.6</v>
      </c>
      <c r="G73" s="77">
        <v>16872.93</v>
      </c>
      <c r="H73" s="77">
        <f>G73</f>
        <v>16872.93</v>
      </c>
      <c r="I73" s="77">
        <v>16872.93</v>
      </c>
      <c r="J73" s="77">
        <f>F73-I73</f>
        <v>104931.67000000001</v>
      </c>
      <c r="K73" s="69" t="s">
        <v>194</v>
      </c>
      <c r="L73" s="78">
        <f t="shared" si="39"/>
        <v>13.852457132160852</v>
      </c>
      <c r="M73" s="79">
        <f t="shared" si="3"/>
        <v>13.852457132160852</v>
      </c>
      <c r="N73" s="80" t="s">
        <v>189</v>
      </c>
    </row>
    <row r="74" spans="1:14" s="55" customFormat="1" ht="31.5" x14ac:dyDescent="0.25">
      <c r="A74" s="73">
        <v>35000</v>
      </c>
      <c r="B74" s="73" t="s">
        <v>146</v>
      </c>
      <c r="C74" s="73"/>
      <c r="D74" s="74">
        <f>D75+D77+D79</f>
        <v>0</v>
      </c>
      <c r="E74" s="74">
        <f>E75+E77+E79</f>
        <v>106092.6</v>
      </c>
      <c r="F74" s="74">
        <f t="shared" ref="F74:J74" si="40">F75+F77+F79</f>
        <v>106092.6</v>
      </c>
      <c r="G74" s="74">
        <f t="shared" si="40"/>
        <v>102114.4</v>
      </c>
      <c r="H74" s="74">
        <f t="shared" si="40"/>
        <v>102114.4</v>
      </c>
      <c r="I74" s="74">
        <f t="shared" si="40"/>
        <v>102114.4</v>
      </c>
      <c r="J74" s="74">
        <f t="shared" si="40"/>
        <v>3978.2000000000044</v>
      </c>
      <c r="K74" s="69" t="s">
        <v>194</v>
      </c>
      <c r="L74" s="70">
        <f t="shared" si="39"/>
        <v>96.250256851090455</v>
      </c>
      <c r="M74" s="71">
        <f t="shared" si="3"/>
        <v>96.250256851090455</v>
      </c>
      <c r="N74" s="72" t="s">
        <v>187</v>
      </c>
    </row>
    <row r="75" spans="1:14" ht="30" x14ac:dyDescent="0.25">
      <c r="A75" s="85">
        <v>35100</v>
      </c>
      <c r="B75" s="85" t="s">
        <v>147</v>
      </c>
      <c r="C75" s="86"/>
      <c r="D75" s="77">
        <f>D76</f>
        <v>0</v>
      </c>
      <c r="E75" s="77">
        <f t="shared" ref="E75:I79" si="41">E76</f>
        <v>56829.19</v>
      </c>
      <c r="F75" s="77">
        <f t="shared" si="41"/>
        <v>56829.19</v>
      </c>
      <c r="G75" s="77">
        <f t="shared" si="41"/>
        <v>54111.99</v>
      </c>
      <c r="H75" s="77">
        <f t="shared" si="41"/>
        <v>54111.99</v>
      </c>
      <c r="I75" s="77">
        <f t="shared" si="41"/>
        <v>54111.99</v>
      </c>
      <c r="J75" s="77">
        <f>J76</f>
        <v>2717.2000000000044</v>
      </c>
      <c r="K75" s="69" t="s">
        <v>194</v>
      </c>
      <c r="L75" s="78">
        <f t="shared" si="39"/>
        <v>95.218654357030246</v>
      </c>
      <c r="M75" s="79">
        <f t="shared" ref="M75:M138" si="42">+L75</f>
        <v>95.218654357030246</v>
      </c>
      <c r="N75" s="80" t="s">
        <v>187</v>
      </c>
    </row>
    <row r="76" spans="1:14" ht="30" x14ac:dyDescent="0.25">
      <c r="A76" s="85">
        <v>35101</v>
      </c>
      <c r="B76" s="85" t="s">
        <v>148</v>
      </c>
      <c r="C76" s="85"/>
      <c r="D76" s="77">
        <v>0</v>
      </c>
      <c r="E76" s="77">
        <v>56829.19</v>
      </c>
      <c r="F76" s="77">
        <f>D76+E76</f>
        <v>56829.19</v>
      </c>
      <c r="G76" s="77">
        <v>54111.99</v>
      </c>
      <c r="H76" s="77">
        <f>G76</f>
        <v>54111.99</v>
      </c>
      <c r="I76" s="77">
        <v>54111.99</v>
      </c>
      <c r="J76" s="77">
        <f>F76-I76</f>
        <v>2717.2000000000044</v>
      </c>
      <c r="K76" s="69" t="s">
        <v>194</v>
      </c>
      <c r="L76" s="78">
        <f t="shared" si="39"/>
        <v>95.218654357030246</v>
      </c>
      <c r="M76" s="79">
        <f t="shared" si="42"/>
        <v>95.218654357030246</v>
      </c>
      <c r="N76" s="80" t="s">
        <v>187</v>
      </c>
    </row>
    <row r="77" spans="1:14" ht="30" x14ac:dyDescent="0.25">
      <c r="A77" s="85">
        <v>35200</v>
      </c>
      <c r="B77" s="85" t="s">
        <v>149</v>
      </c>
      <c r="C77" s="86"/>
      <c r="D77" s="77">
        <f>D78</f>
        <v>0</v>
      </c>
      <c r="E77" s="77">
        <f t="shared" si="41"/>
        <v>7401.04</v>
      </c>
      <c r="F77" s="77">
        <f t="shared" si="41"/>
        <v>7401.04</v>
      </c>
      <c r="G77" s="77">
        <f t="shared" si="41"/>
        <v>6140.04</v>
      </c>
      <c r="H77" s="77">
        <f t="shared" si="41"/>
        <v>6140.04</v>
      </c>
      <c r="I77" s="77">
        <f t="shared" si="41"/>
        <v>6140.04</v>
      </c>
      <c r="J77" s="77">
        <f>J78</f>
        <v>1261</v>
      </c>
      <c r="K77" s="69" t="s">
        <v>194</v>
      </c>
      <c r="L77" s="78">
        <f t="shared" si="39"/>
        <v>82.961854009706741</v>
      </c>
      <c r="M77" s="79">
        <f t="shared" si="42"/>
        <v>82.961854009706741</v>
      </c>
      <c r="N77" s="80" t="s">
        <v>187</v>
      </c>
    </row>
    <row r="78" spans="1:14" ht="30" x14ac:dyDescent="0.25">
      <c r="A78" s="85">
        <v>35201</v>
      </c>
      <c r="B78" s="85" t="s">
        <v>150</v>
      </c>
      <c r="C78" s="85"/>
      <c r="D78" s="77">
        <v>0</v>
      </c>
      <c r="E78" s="77">
        <v>7401.04</v>
      </c>
      <c r="F78" s="77">
        <f>D78+E78</f>
        <v>7401.04</v>
      </c>
      <c r="G78" s="77">
        <v>6140.04</v>
      </c>
      <c r="H78" s="77">
        <f>G78</f>
        <v>6140.04</v>
      </c>
      <c r="I78" s="77">
        <v>6140.04</v>
      </c>
      <c r="J78" s="77">
        <f>F78-I78</f>
        <v>1261</v>
      </c>
      <c r="K78" s="69" t="s">
        <v>194</v>
      </c>
      <c r="L78" s="78">
        <f t="shared" si="39"/>
        <v>82.961854009706741</v>
      </c>
      <c r="M78" s="79">
        <f t="shared" si="42"/>
        <v>82.961854009706741</v>
      </c>
      <c r="N78" s="80" t="s">
        <v>187</v>
      </c>
    </row>
    <row r="79" spans="1:14" ht="30" x14ac:dyDescent="0.25">
      <c r="A79" s="85">
        <v>35500</v>
      </c>
      <c r="B79" s="85" t="s">
        <v>151</v>
      </c>
      <c r="C79" s="86"/>
      <c r="D79" s="77">
        <f>D80</f>
        <v>0</v>
      </c>
      <c r="E79" s="77">
        <f t="shared" si="41"/>
        <v>41862.370000000003</v>
      </c>
      <c r="F79" s="77">
        <f t="shared" si="41"/>
        <v>41862.370000000003</v>
      </c>
      <c r="G79" s="77">
        <f t="shared" si="41"/>
        <v>41862.370000000003</v>
      </c>
      <c r="H79" s="77">
        <f t="shared" si="41"/>
        <v>41862.370000000003</v>
      </c>
      <c r="I79" s="77">
        <f t="shared" si="41"/>
        <v>41862.370000000003</v>
      </c>
      <c r="J79" s="77">
        <f>J80</f>
        <v>0</v>
      </c>
      <c r="K79" s="69" t="s">
        <v>194</v>
      </c>
      <c r="L79" s="78">
        <f t="shared" si="39"/>
        <v>100</v>
      </c>
      <c r="M79" s="79">
        <f t="shared" si="42"/>
        <v>100</v>
      </c>
      <c r="N79" s="80" t="s">
        <v>187</v>
      </c>
    </row>
    <row r="80" spans="1:14" ht="30" x14ac:dyDescent="0.25">
      <c r="A80" s="85">
        <v>35501</v>
      </c>
      <c r="B80" s="85" t="s">
        <v>152</v>
      </c>
      <c r="C80" s="85"/>
      <c r="D80" s="77">
        <v>0</v>
      </c>
      <c r="E80" s="77">
        <v>41862.370000000003</v>
      </c>
      <c r="F80" s="77">
        <f>D80+E80</f>
        <v>41862.370000000003</v>
      </c>
      <c r="G80" s="77">
        <v>41862.370000000003</v>
      </c>
      <c r="H80" s="77">
        <f>G80</f>
        <v>41862.370000000003</v>
      </c>
      <c r="I80" s="77">
        <v>41862.370000000003</v>
      </c>
      <c r="J80" s="77">
        <f>F80-I80</f>
        <v>0</v>
      </c>
      <c r="K80" s="69" t="s">
        <v>194</v>
      </c>
      <c r="L80" s="78">
        <f t="shared" si="39"/>
        <v>100</v>
      </c>
      <c r="M80" s="79">
        <f t="shared" si="42"/>
        <v>100</v>
      </c>
      <c r="N80" s="80" t="s">
        <v>187</v>
      </c>
    </row>
    <row r="81" spans="1:14" s="55" customFormat="1" ht="31.5" x14ac:dyDescent="0.25">
      <c r="A81" s="73">
        <v>37000</v>
      </c>
      <c r="B81" s="73" t="s">
        <v>153</v>
      </c>
      <c r="C81" s="73"/>
      <c r="D81" s="74">
        <f>D82</f>
        <v>0</v>
      </c>
      <c r="E81" s="74">
        <f t="shared" ref="E81:J82" si="43">E82</f>
        <v>215135.94</v>
      </c>
      <c r="F81" s="74">
        <f t="shared" si="43"/>
        <v>215135.94</v>
      </c>
      <c r="G81" s="74">
        <f t="shared" si="43"/>
        <v>215135.94</v>
      </c>
      <c r="H81" s="74">
        <f t="shared" si="43"/>
        <v>215135.94</v>
      </c>
      <c r="I81" s="74">
        <f t="shared" si="43"/>
        <v>215135.34</v>
      </c>
      <c r="J81" s="74">
        <f t="shared" si="43"/>
        <v>0.60000000000582077</v>
      </c>
      <c r="K81" s="69" t="s">
        <v>194</v>
      </c>
      <c r="L81" s="70">
        <f t="shared" si="39"/>
        <v>99.999721106571045</v>
      </c>
      <c r="M81" s="71">
        <f t="shared" si="42"/>
        <v>99.999721106571045</v>
      </c>
      <c r="N81" s="72" t="s">
        <v>187</v>
      </c>
    </row>
    <row r="82" spans="1:14" ht="15.75" x14ac:dyDescent="0.25">
      <c r="A82" s="85">
        <v>37500</v>
      </c>
      <c r="B82" s="85" t="s">
        <v>154</v>
      </c>
      <c r="C82" s="86"/>
      <c r="D82" s="77">
        <f>D83</f>
        <v>0</v>
      </c>
      <c r="E82" s="77">
        <f t="shared" si="43"/>
        <v>215135.94</v>
      </c>
      <c r="F82" s="77">
        <f t="shared" si="43"/>
        <v>215135.94</v>
      </c>
      <c r="G82" s="77">
        <f t="shared" si="43"/>
        <v>215135.94</v>
      </c>
      <c r="H82" s="77">
        <f t="shared" si="43"/>
        <v>215135.94</v>
      </c>
      <c r="I82" s="77">
        <f t="shared" si="43"/>
        <v>215135.34</v>
      </c>
      <c r="J82" s="77">
        <f>J83</f>
        <v>0.60000000000582077</v>
      </c>
      <c r="K82" s="69" t="s">
        <v>194</v>
      </c>
      <c r="L82" s="78">
        <f t="shared" si="39"/>
        <v>99.999721106571045</v>
      </c>
      <c r="M82" s="79">
        <f t="shared" si="42"/>
        <v>99.999721106571045</v>
      </c>
      <c r="N82" s="80" t="s">
        <v>187</v>
      </c>
    </row>
    <row r="83" spans="1:14" x14ac:dyDescent="0.25">
      <c r="A83" s="85">
        <v>37501</v>
      </c>
      <c r="B83" s="85" t="s">
        <v>155</v>
      </c>
      <c r="C83" s="85"/>
      <c r="D83" s="77">
        <v>0</v>
      </c>
      <c r="E83" s="77">
        <v>215135.94</v>
      </c>
      <c r="F83" s="77">
        <f>D83+E83</f>
        <v>215135.94</v>
      </c>
      <c r="G83" s="77">
        <v>215135.94</v>
      </c>
      <c r="H83" s="77">
        <f>G83</f>
        <v>215135.94</v>
      </c>
      <c r="I83" s="77">
        <v>215135.34</v>
      </c>
      <c r="J83" s="77">
        <f>F83-I83</f>
        <v>0.60000000000582077</v>
      </c>
      <c r="K83" s="69" t="s">
        <v>194</v>
      </c>
      <c r="L83" s="78">
        <f t="shared" si="39"/>
        <v>99.999721106571045</v>
      </c>
      <c r="M83" s="79">
        <f t="shared" si="42"/>
        <v>99.999721106571045</v>
      </c>
      <c r="N83" s="80" t="s">
        <v>187</v>
      </c>
    </row>
    <row r="84" spans="1:14" s="55" customFormat="1" ht="15.75" x14ac:dyDescent="0.25">
      <c r="A84" s="73">
        <v>39000</v>
      </c>
      <c r="B84" s="73" t="s">
        <v>45</v>
      </c>
      <c r="C84" s="89"/>
      <c r="D84" s="74">
        <f>D85</f>
        <v>62254.13</v>
      </c>
      <c r="E84" s="74">
        <f t="shared" ref="E84:J84" si="44">E85</f>
        <v>29428.400000000001</v>
      </c>
      <c r="F84" s="74">
        <f t="shared" si="44"/>
        <v>91682.53</v>
      </c>
      <c r="G84" s="74">
        <f t="shared" si="44"/>
        <v>27532.68</v>
      </c>
      <c r="H84" s="74">
        <f t="shared" si="44"/>
        <v>27532.68</v>
      </c>
      <c r="I84" s="74">
        <f t="shared" si="44"/>
        <v>27532.68</v>
      </c>
      <c r="J84" s="74">
        <f t="shared" si="44"/>
        <v>64149.85</v>
      </c>
      <c r="K84" s="69" t="s">
        <v>194</v>
      </c>
      <c r="L84" s="70">
        <f t="shared" si="39"/>
        <v>30.030454002523712</v>
      </c>
      <c r="M84" s="71">
        <f t="shared" si="42"/>
        <v>30.030454002523712</v>
      </c>
      <c r="N84" s="72" t="s">
        <v>191</v>
      </c>
    </row>
    <row r="85" spans="1:14" x14ac:dyDescent="0.25">
      <c r="A85" s="84">
        <v>39501</v>
      </c>
      <c r="B85" s="56" t="s">
        <v>100</v>
      </c>
      <c r="C85" s="56"/>
      <c r="D85" s="77">
        <v>62254.13</v>
      </c>
      <c r="E85" s="77">
        <v>29428.400000000001</v>
      </c>
      <c r="F85" s="77">
        <f>D85+E85</f>
        <v>91682.53</v>
      </c>
      <c r="G85" s="77">
        <v>27532.68</v>
      </c>
      <c r="H85" s="77">
        <f>G85</f>
        <v>27532.68</v>
      </c>
      <c r="I85" s="77">
        <v>27532.68</v>
      </c>
      <c r="J85" s="77">
        <f>F85-I85</f>
        <v>64149.85</v>
      </c>
      <c r="K85" s="69" t="s">
        <v>194</v>
      </c>
      <c r="L85" s="78">
        <f t="shared" si="39"/>
        <v>30.030454002523712</v>
      </c>
      <c r="M85" s="79">
        <f t="shared" si="42"/>
        <v>30.030454002523712</v>
      </c>
      <c r="N85" s="80" t="s">
        <v>191</v>
      </c>
    </row>
    <row r="86" spans="1:14" s="55" customFormat="1" ht="31.5" x14ac:dyDescent="0.25">
      <c r="A86" s="82">
        <v>50000</v>
      </c>
      <c r="B86" s="82" t="s">
        <v>114</v>
      </c>
      <c r="C86" s="82"/>
      <c r="D86" s="83">
        <v>0</v>
      </c>
      <c r="E86" s="83">
        <f t="shared" ref="E86:J88" si="45">E87</f>
        <v>425000</v>
      </c>
      <c r="F86" s="83">
        <f t="shared" si="45"/>
        <v>425000</v>
      </c>
      <c r="G86" s="83">
        <f t="shared" si="45"/>
        <v>424900</v>
      </c>
      <c r="H86" s="83">
        <f t="shared" si="45"/>
        <v>424900</v>
      </c>
      <c r="I86" s="83">
        <f t="shared" si="45"/>
        <v>424900</v>
      </c>
      <c r="J86" s="83">
        <f>J87</f>
        <v>100</v>
      </c>
      <c r="K86" s="69" t="s">
        <v>194</v>
      </c>
      <c r="L86" s="70">
        <f t="shared" si="39"/>
        <v>99.976470588235287</v>
      </c>
      <c r="M86" s="71">
        <f t="shared" si="42"/>
        <v>99.976470588235287</v>
      </c>
      <c r="N86" s="72" t="s">
        <v>187</v>
      </c>
    </row>
    <row r="87" spans="1:14" s="55" customFormat="1" ht="31.5" x14ac:dyDescent="0.25">
      <c r="A87" s="73">
        <v>54000</v>
      </c>
      <c r="B87" s="73" t="s">
        <v>105</v>
      </c>
      <c r="C87" s="73"/>
      <c r="D87" s="74">
        <f>D88</f>
        <v>0</v>
      </c>
      <c r="E87" s="74">
        <f t="shared" si="45"/>
        <v>425000</v>
      </c>
      <c r="F87" s="74">
        <f t="shared" si="45"/>
        <v>425000</v>
      </c>
      <c r="G87" s="74">
        <f t="shared" si="45"/>
        <v>424900</v>
      </c>
      <c r="H87" s="74">
        <f t="shared" si="45"/>
        <v>424900</v>
      </c>
      <c r="I87" s="74">
        <f t="shared" si="45"/>
        <v>424900</v>
      </c>
      <c r="J87" s="74">
        <f>J88</f>
        <v>100</v>
      </c>
      <c r="K87" s="69" t="s">
        <v>194</v>
      </c>
      <c r="L87" s="70">
        <f t="shared" si="39"/>
        <v>99.976470588235287</v>
      </c>
      <c r="M87" s="71">
        <f t="shared" si="42"/>
        <v>99.976470588235287</v>
      </c>
      <c r="N87" s="72" t="s">
        <v>187</v>
      </c>
    </row>
    <row r="88" spans="1:14" x14ac:dyDescent="0.25">
      <c r="A88" s="84">
        <v>54100</v>
      </c>
      <c r="B88" s="75" t="s">
        <v>106</v>
      </c>
      <c r="C88" s="76"/>
      <c r="D88" s="77">
        <v>0</v>
      </c>
      <c r="E88" s="77">
        <f>E89</f>
        <v>425000</v>
      </c>
      <c r="F88" s="77">
        <f>F89</f>
        <v>425000</v>
      </c>
      <c r="G88" s="77">
        <f t="shared" si="45"/>
        <v>424900</v>
      </c>
      <c r="H88" s="77">
        <f t="shared" si="45"/>
        <v>424900</v>
      </c>
      <c r="I88" s="77">
        <f t="shared" si="45"/>
        <v>424900</v>
      </c>
      <c r="J88" s="77">
        <f t="shared" si="45"/>
        <v>100</v>
      </c>
      <c r="K88" s="69" t="s">
        <v>194</v>
      </c>
      <c r="L88" s="78">
        <f t="shared" si="39"/>
        <v>99.976470588235287</v>
      </c>
      <c r="M88" s="79">
        <f t="shared" si="42"/>
        <v>99.976470588235287</v>
      </c>
      <c r="N88" s="80" t="s">
        <v>187</v>
      </c>
    </row>
    <row r="89" spans="1:14" ht="28.5" x14ac:dyDescent="0.25">
      <c r="A89" s="84">
        <v>54104</v>
      </c>
      <c r="B89" s="75" t="s">
        <v>107</v>
      </c>
      <c r="C89" s="56"/>
      <c r="D89" s="77"/>
      <c r="E89" s="77">
        <v>425000</v>
      </c>
      <c r="F89" s="77">
        <f>D89+E89</f>
        <v>425000</v>
      </c>
      <c r="G89" s="77">
        <v>424900</v>
      </c>
      <c r="H89" s="77">
        <f>G89</f>
        <v>424900</v>
      </c>
      <c r="I89" s="77">
        <v>424900</v>
      </c>
      <c r="J89" s="77">
        <f>F89-I89</f>
        <v>100</v>
      </c>
      <c r="K89" s="69" t="s">
        <v>194</v>
      </c>
      <c r="L89" s="78">
        <f t="shared" si="39"/>
        <v>99.976470588235287</v>
      </c>
      <c r="M89" s="79">
        <f t="shared" si="42"/>
        <v>99.976470588235287</v>
      </c>
      <c r="N89" s="80" t="s">
        <v>187</v>
      </c>
    </row>
    <row r="90" spans="1:14" s="55" customFormat="1" ht="15.75" x14ac:dyDescent="0.25">
      <c r="A90" s="82"/>
      <c r="B90" s="90" t="s">
        <v>101</v>
      </c>
      <c r="C90" s="90"/>
      <c r="D90" s="91">
        <f t="shared" ref="D90:J90" si="46">D10+D55+D28+D86</f>
        <v>4549340</v>
      </c>
      <c r="E90" s="91">
        <f t="shared" si="46"/>
        <v>1200719.32</v>
      </c>
      <c r="F90" s="91">
        <f t="shared" si="46"/>
        <v>5750059.3200000003</v>
      </c>
      <c r="G90" s="91">
        <f t="shared" si="46"/>
        <v>5239697.4200000009</v>
      </c>
      <c r="H90" s="91">
        <f t="shared" si="46"/>
        <v>5239697.3800000008</v>
      </c>
      <c r="I90" s="91">
        <f t="shared" si="46"/>
        <v>5239696.78</v>
      </c>
      <c r="J90" s="91">
        <f t="shared" si="46"/>
        <v>510362.5400000005</v>
      </c>
      <c r="K90" s="69" t="s">
        <v>194</v>
      </c>
      <c r="L90" s="70">
        <f t="shared" si="39"/>
        <v>91.124221306294288</v>
      </c>
      <c r="M90" s="71">
        <f t="shared" si="42"/>
        <v>91.124221306294288</v>
      </c>
      <c r="N90" s="72" t="s">
        <v>187</v>
      </c>
    </row>
    <row r="91" spans="1:14" x14ac:dyDescent="0.25">
      <c r="A91" s="84"/>
      <c r="B91" s="56"/>
      <c r="C91" s="56"/>
      <c r="D91" s="92"/>
      <c r="E91" s="92" t="s">
        <v>102</v>
      </c>
      <c r="F91" s="92"/>
      <c r="G91" s="92"/>
      <c r="H91" s="92"/>
      <c r="I91" s="92"/>
      <c r="J91" s="92"/>
      <c r="K91" s="69"/>
      <c r="L91" s="78"/>
      <c r="M91" s="79"/>
      <c r="N91" s="80"/>
    </row>
    <row r="92" spans="1:14" ht="15" customHeight="1" x14ac:dyDescent="0.25">
      <c r="A92" s="56"/>
      <c r="B92" s="165" t="s">
        <v>97</v>
      </c>
      <c r="C92" s="165"/>
      <c r="D92" s="63" t="s">
        <v>2</v>
      </c>
      <c r="E92" s="63" t="s">
        <v>98</v>
      </c>
      <c r="F92" s="166" t="s">
        <v>3</v>
      </c>
      <c r="G92" s="63" t="s">
        <v>4</v>
      </c>
      <c r="H92" s="63" t="s">
        <v>5</v>
      </c>
      <c r="I92" s="63" t="s">
        <v>6</v>
      </c>
      <c r="J92" s="167" t="s">
        <v>99</v>
      </c>
      <c r="K92" s="69"/>
      <c r="L92" s="78"/>
      <c r="M92" s="79"/>
      <c r="N92" s="80"/>
    </row>
    <row r="93" spans="1:14" x14ac:dyDescent="0.25">
      <c r="A93" s="56"/>
      <c r="B93" s="165"/>
      <c r="C93" s="165"/>
      <c r="D93" s="64"/>
      <c r="E93" s="64"/>
      <c r="F93" s="166"/>
      <c r="G93" s="64"/>
      <c r="H93" s="65"/>
      <c r="I93" s="64"/>
      <c r="J93" s="167"/>
      <c r="K93" s="69"/>
      <c r="L93" s="78"/>
      <c r="M93" s="79"/>
      <c r="N93" s="80"/>
    </row>
    <row r="94" spans="1:14" ht="15.75" x14ac:dyDescent="0.25">
      <c r="A94" s="66"/>
      <c r="B94" s="160" t="s">
        <v>46</v>
      </c>
      <c r="C94" s="160"/>
      <c r="D94" s="66"/>
      <c r="E94" s="66"/>
      <c r="F94" s="66"/>
      <c r="G94" s="66"/>
      <c r="H94" s="66"/>
      <c r="I94" s="66"/>
      <c r="J94" s="66"/>
      <c r="K94" s="69"/>
      <c r="L94" s="78"/>
      <c r="M94" s="79"/>
      <c r="N94" s="80"/>
    </row>
    <row r="95" spans="1:14" s="52" customFormat="1" ht="15.75" x14ac:dyDescent="0.2">
      <c r="A95" s="93" t="s">
        <v>8</v>
      </c>
      <c r="B95" s="160" t="s">
        <v>9</v>
      </c>
      <c r="C95" s="160"/>
      <c r="D95" s="94">
        <f>D96</f>
        <v>0</v>
      </c>
      <c r="E95" s="94">
        <f t="shared" ref="E95:J97" si="47">E96</f>
        <v>7500</v>
      </c>
      <c r="F95" s="94">
        <f t="shared" si="47"/>
        <v>7500</v>
      </c>
      <c r="G95" s="94">
        <f t="shared" si="47"/>
        <v>0</v>
      </c>
      <c r="H95" s="94">
        <f t="shared" si="47"/>
        <v>0</v>
      </c>
      <c r="I95" s="94">
        <f t="shared" si="47"/>
        <v>0</v>
      </c>
      <c r="J95" s="94">
        <f t="shared" si="47"/>
        <v>7500</v>
      </c>
      <c r="K95" s="69"/>
      <c r="L95" s="95"/>
      <c r="M95" s="96"/>
      <c r="N95" s="97"/>
    </row>
    <row r="96" spans="1:14" ht="30" x14ac:dyDescent="0.25">
      <c r="A96" s="98">
        <v>11000</v>
      </c>
      <c r="B96" s="60" t="s">
        <v>111</v>
      </c>
      <c r="C96" s="76"/>
      <c r="D96" s="99">
        <f>D97</f>
        <v>0</v>
      </c>
      <c r="E96" s="99">
        <f t="shared" si="47"/>
        <v>7500</v>
      </c>
      <c r="F96" s="99">
        <f t="shared" si="47"/>
        <v>7500</v>
      </c>
      <c r="G96" s="99">
        <f t="shared" si="47"/>
        <v>0</v>
      </c>
      <c r="H96" s="99">
        <f t="shared" si="47"/>
        <v>0</v>
      </c>
      <c r="I96" s="99">
        <f t="shared" si="47"/>
        <v>0</v>
      </c>
      <c r="J96" s="99">
        <f t="shared" si="47"/>
        <v>7500</v>
      </c>
      <c r="K96" s="69"/>
      <c r="L96" s="78"/>
      <c r="M96" s="79"/>
      <c r="N96" s="80"/>
    </row>
    <row r="97" spans="1:14" x14ac:dyDescent="0.25">
      <c r="A97" s="84">
        <v>11100</v>
      </c>
      <c r="B97" s="75" t="s">
        <v>112</v>
      </c>
      <c r="C97" s="76"/>
      <c r="D97" s="77">
        <f>D98</f>
        <v>0</v>
      </c>
      <c r="E97" s="77">
        <f t="shared" si="47"/>
        <v>7500</v>
      </c>
      <c r="F97" s="77">
        <f t="shared" si="47"/>
        <v>7500</v>
      </c>
      <c r="G97" s="77">
        <f t="shared" si="47"/>
        <v>0</v>
      </c>
      <c r="H97" s="77">
        <f t="shared" si="47"/>
        <v>0</v>
      </c>
      <c r="I97" s="77">
        <f t="shared" si="47"/>
        <v>0</v>
      </c>
      <c r="J97" s="77">
        <f t="shared" si="47"/>
        <v>7500</v>
      </c>
      <c r="K97" s="69"/>
      <c r="L97" s="78"/>
      <c r="M97" s="79"/>
      <c r="N97" s="80"/>
    </row>
    <row r="98" spans="1:14" x14ac:dyDescent="0.25">
      <c r="A98" s="84">
        <v>11101</v>
      </c>
      <c r="B98" s="75" t="s">
        <v>113</v>
      </c>
      <c r="C98" s="76"/>
      <c r="D98" s="77"/>
      <c r="E98" s="77">
        <v>7500</v>
      </c>
      <c r="F98" s="77">
        <f>D98+E98</f>
        <v>7500</v>
      </c>
      <c r="G98" s="77">
        <v>0</v>
      </c>
      <c r="H98" s="77">
        <v>0</v>
      </c>
      <c r="I98" s="77">
        <v>0</v>
      </c>
      <c r="J98" s="77">
        <f>F98-I98</f>
        <v>7500</v>
      </c>
      <c r="K98" s="69"/>
      <c r="L98" s="78"/>
      <c r="M98" s="79"/>
      <c r="N98" s="80"/>
    </row>
    <row r="99" spans="1:14" s="54" customFormat="1" x14ac:dyDescent="0.25">
      <c r="A99" s="100" t="s">
        <v>47</v>
      </c>
      <c r="B99" s="100" t="s">
        <v>48</v>
      </c>
      <c r="C99" s="100"/>
      <c r="D99" s="101">
        <f>D100+D107+D112+D115+D118+D121</f>
        <v>664408.48</v>
      </c>
      <c r="E99" s="101">
        <f t="shared" ref="E99:J99" si="48">E100+E107+E112+E115+E118+E121</f>
        <v>1195517.82</v>
      </c>
      <c r="F99" s="101">
        <f>F100+F107+F112+F115+F118+F121</f>
        <v>1859926.3</v>
      </c>
      <c r="G99" s="101">
        <f t="shared" si="48"/>
        <v>1859926.3</v>
      </c>
      <c r="H99" s="101">
        <f t="shared" si="48"/>
        <v>1859926.3</v>
      </c>
      <c r="I99" s="101">
        <f t="shared" si="48"/>
        <v>1859626.5999999999</v>
      </c>
      <c r="J99" s="101">
        <f t="shared" si="48"/>
        <v>299.69999999995343</v>
      </c>
      <c r="K99" s="69" t="s">
        <v>194</v>
      </c>
      <c r="L99" s="102">
        <f t="shared" ref="L99:L129" si="49">(I99/F99)*100</f>
        <v>99.983886458296752</v>
      </c>
      <c r="M99" s="103">
        <f t="shared" si="42"/>
        <v>99.983886458296752</v>
      </c>
      <c r="N99" s="104" t="s">
        <v>187</v>
      </c>
    </row>
    <row r="100" spans="1:14" s="54" customFormat="1" ht="15" customHeight="1" x14ac:dyDescent="0.25">
      <c r="A100" s="105" t="s">
        <v>49</v>
      </c>
      <c r="B100" s="105" t="s">
        <v>163</v>
      </c>
      <c r="C100" s="105"/>
      <c r="D100" s="106">
        <f>D101+D103+D105</f>
        <v>336000</v>
      </c>
      <c r="E100" s="106">
        <f>E101+E103+E105</f>
        <v>1199630.31</v>
      </c>
      <c r="F100" s="106">
        <f>F101+F103+F105</f>
        <v>1535630.31</v>
      </c>
      <c r="G100" s="106">
        <f>G101+G103+G105</f>
        <v>1535630.31</v>
      </c>
      <c r="H100" s="106">
        <f t="shared" ref="H100" si="50">H101+H103+H105</f>
        <v>1535630.31</v>
      </c>
      <c r="I100" s="106">
        <f>I101+I105+I103</f>
        <v>1535330.6099999999</v>
      </c>
      <c r="J100" s="106">
        <f>J101+J103+J105</f>
        <v>299.69999999995343</v>
      </c>
      <c r="K100" s="69" t="s">
        <v>194</v>
      </c>
      <c r="L100" s="102">
        <f t="shared" si="49"/>
        <v>99.980483583968834</v>
      </c>
      <c r="M100" s="103">
        <f t="shared" si="42"/>
        <v>99.980483583968834</v>
      </c>
      <c r="N100" s="104" t="s">
        <v>187</v>
      </c>
    </row>
    <row r="101" spans="1:14" ht="28.5" x14ac:dyDescent="0.25">
      <c r="A101" s="75" t="s">
        <v>51</v>
      </c>
      <c r="B101" s="75" t="s">
        <v>52</v>
      </c>
      <c r="C101" s="75"/>
      <c r="D101" s="77">
        <f>D102</f>
        <v>120000</v>
      </c>
      <c r="E101" s="77">
        <f t="shared" ref="E101:G101" si="51">E102</f>
        <v>727424.5</v>
      </c>
      <c r="F101" s="77">
        <f t="shared" si="51"/>
        <v>847424.5</v>
      </c>
      <c r="G101" s="77">
        <f t="shared" si="51"/>
        <v>847424.5</v>
      </c>
      <c r="H101" s="77">
        <f>H102</f>
        <v>847424.5</v>
      </c>
      <c r="I101" s="77">
        <f>H101</f>
        <v>847424.5</v>
      </c>
      <c r="J101" s="77">
        <f>J102</f>
        <v>0</v>
      </c>
      <c r="K101" s="69" t="s">
        <v>194</v>
      </c>
      <c r="L101" s="78">
        <f t="shared" si="49"/>
        <v>100</v>
      </c>
      <c r="M101" s="79">
        <f t="shared" si="42"/>
        <v>100</v>
      </c>
      <c r="N101" s="80" t="s">
        <v>187</v>
      </c>
    </row>
    <row r="102" spans="1:14" x14ac:dyDescent="0.25">
      <c r="A102" s="75" t="s">
        <v>53</v>
      </c>
      <c r="B102" s="75" t="s">
        <v>54</v>
      </c>
      <c r="C102" s="75"/>
      <c r="D102" s="77">
        <v>120000</v>
      </c>
      <c r="E102" s="77">
        <v>727424.5</v>
      </c>
      <c r="F102" s="77">
        <f>D102+E102</f>
        <v>847424.5</v>
      </c>
      <c r="G102" s="77">
        <v>847424.5</v>
      </c>
      <c r="H102" s="77">
        <f>G102</f>
        <v>847424.5</v>
      </c>
      <c r="I102" s="77">
        <f>H102</f>
        <v>847424.5</v>
      </c>
      <c r="J102" s="77">
        <f>F102-I102</f>
        <v>0</v>
      </c>
      <c r="K102" s="69" t="s">
        <v>194</v>
      </c>
      <c r="L102" s="78">
        <f t="shared" si="49"/>
        <v>100</v>
      </c>
      <c r="M102" s="79">
        <f t="shared" si="42"/>
        <v>100</v>
      </c>
      <c r="N102" s="80" t="s">
        <v>187</v>
      </c>
    </row>
    <row r="103" spans="1:14" ht="15" customHeight="1" x14ac:dyDescent="0.25">
      <c r="A103" s="75" t="s">
        <v>55</v>
      </c>
      <c r="B103" s="75" t="s">
        <v>56</v>
      </c>
      <c r="C103" s="75"/>
      <c r="D103" s="77">
        <f>D104</f>
        <v>90000</v>
      </c>
      <c r="E103" s="77">
        <f t="shared" ref="E103:G103" si="52">E104</f>
        <v>191176.35</v>
      </c>
      <c r="F103" s="77">
        <f t="shared" si="52"/>
        <v>281176.34999999998</v>
      </c>
      <c r="G103" s="77">
        <f t="shared" si="52"/>
        <v>281176.34999999998</v>
      </c>
      <c r="H103" s="77">
        <f>H104</f>
        <v>281176.34999999998</v>
      </c>
      <c r="I103" s="77">
        <f>I104</f>
        <v>280876.65000000002</v>
      </c>
      <c r="J103" s="77">
        <f>J104</f>
        <v>299.69999999995343</v>
      </c>
      <c r="K103" s="69" t="s">
        <v>194</v>
      </c>
      <c r="L103" s="78">
        <f t="shared" si="49"/>
        <v>99.893412088178849</v>
      </c>
      <c r="M103" s="79">
        <f t="shared" si="42"/>
        <v>99.893412088178849</v>
      </c>
      <c r="N103" s="80" t="s">
        <v>187</v>
      </c>
    </row>
    <row r="104" spans="1:14" ht="28.5" x14ac:dyDescent="0.25">
      <c r="A104" s="75" t="s">
        <v>57</v>
      </c>
      <c r="B104" s="75" t="s">
        <v>58</v>
      </c>
      <c r="C104" s="75"/>
      <c r="D104" s="77">
        <v>90000</v>
      </c>
      <c r="E104" s="77">
        <v>191176.35</v>
      </c>
      <c r="F104" s="77">
        <f>D104+E104</f>
        <v>281176.34999999998</v>
      </c>
      <c r="G104" s="77">
        <v>281176.34999999998</v>
      </c>
      <c r="H104" s="77">
        <f>G104</f>
        <v>281176.34999999998</v>
      </c>
      <c r="I104" s="77">
        <v>280876.65000000002</v>
      </c>
      <c r="J104" s="77">
        <f>F104-I104</f>
        <v>299.69999999995343</v>
      </c>
      <c r="K104" s="69" t="s">
        <v>194</v>
      </c>
      <c r="L104" s="78">
        <f t="shared" si="49"/>
        <v>99.893412088178849</v>
      </c>
      <c r="M104" s="79">
        <f t="shared" si="42"/>
        <v>99.893412088178849</v>
      </c>
      <c r="N104" s="80" t="s">
        <v>187</v>
      </c>
    </row>
    <row r="105" spans="1:14" x14ac:dyDescent="0.25">
      <c r="A105" s="75" t="s">
        <v>59</v>
      </c>
      <c r="B105" s="75" t="s">
        <v>60</v>
      </c>
      <c r="C105" s="75"/>
      <c r="D105" s="77">
        <f>D106</f>
        <v>126000</v>
      </c>
      <c r="E105" s="77">
        <f t="shared" ref="E105:G105" si="53">E106</f>
        <v>281029.46000000002</v>
      </c>
      <c r="F105" s="77">
        <f t="shared" si="53"/>
        <v>407029.46</v>
      </c>
      <c r="G105" s="77">
        <f t="shared" si="53"/>
        <v>407029.46</v>
      </c>
      <c r="H105" s="77">
        <f>H106</f>
        <v>407029.46</v>
      </c>
      <c r="I105" s="77">
        <f>H105</f>
        <v>407029.46</v>
      </c>
      <c r="J105" s="77">
        <f>J106</f>
        <v>0</v>
      </c>
      <c r="K105" s="69" t="s">
        <v>194</v>
      </c>
      <c r="L105" s="78">
        <f t="shared" si="49"/>
        <v>100</v>
      </c>
      <c r="M105" s="79">
        <f t="shared" si="42"/>
        <v>100</v>
      </c>
      <c r="N105" s="80" t="s">
        <v>187</v>
      </c>
    </row>
    <row r="106" spans="1:14" x14ac:dyDescent="0.25">
      <c r="A106" s="75" t="s">
        <v>61</v>
      </c>
      <c r="B106" s="75" t="s">
        <v>62</v>
      </c>
      <c r="C106" s="75"/>
      <c r="D106" s="77">
        <v>126000</v>
      </c>
      <c r="E106" s="77">
        <v>281029.46000000002</v>
      </c>
      <c r="F106" s="77">
        <f>D106+E106</f>
        <v>407029.46</v>
      </c>
      <c r="G106" s="77">
        <v>407029.46</v>
      </c>
      <c r="H106" s="77">
        <f>G106</f>
        <v>407029.46</v>
      </c>
      <c r="I106" s="77">
        <v>407029.46</v>
      </c>
      <c r="J106" s="77">
        <f>F106-I106</f>
        <v>0</v>
      </c>
      <c r="K106" s="69" t="s">
        <v>194</v>
      </c>
      <c r="L106" s="78">
        <f t="shared" si="49"/>
        <v>100</v>
      </c>
      <c r="M106" s="79">
        <f t="shared" si="42"/>
        <v>100</v>
      </c>
      <c r="N106" s="80" t="s">
        <v>187</v>
      </c>
    </row>
    <row r="107" spans="1:14" s="54" customFormat="1" x14ac:dyDescent="0.25">
      <c r="A107" s="105" t="s">
        <v>63</v>
      </c>
      <c r="B107" s="105" t="s">
        <v>64</v>
      </c>
      <c r="C107" s="105"/>
      <c r="D107" s="106">
        <f>D108+D110</f>
        <v>48000</v>
      </c>
      <c r="E107" s="106">
        <f t="shared" ref="E107" si="54">E108+E110</f>
        <v>58411.189999999995</v>
      </c>
      <c r="F107" s="106">
        <f>D107+E107</f>
        <v>106411.19</v>
      </c>
      <c r="G107" s="106">
        <f>G108+G110</f>
        <v>106411.19</v>
      </c>
      <c r="H107" s="106">
        <f>H108+H110</f>
        <v>106411.19</v>
      </c>
      <c r="I107" s="106">
        <f t="shared" ref="I107:I123" si="55">H107</f>
        <v>106411.19</v>
      </c>
      <c r="J107" s="106">
        <f>J108+J110</f>
        <v>0</v>
      </c>
      <c r="K107" s="69" t="s">
        <v>194</v>
      </c>
      <c r="L107" s="102">
        <f t="shared" si="49"/>
        <v>100</v>
      </c>
      <c r="M107" s="103">
        <f t="shared" si="42"/>
        <v>100</v>
      </c>
      <c r="N107" s="104" t="s">
        <v>187</v>
      </c>
    </row>
    <row r="108" spans="1:14" ht="28.5" x14ac:dyDescent="0.25">
      <c r="A108" s="75" t="s">
        <v>65</v>
      </c>
      <c r="B108" s="75" t="s">
        <v>66</v>
      </c>
      <c r="C108" s="75"/>
      <c r="D108" s="77">
        <f>D109</f>
        <v>36000</v>
      </c>
      <c r="E108" s="77">
        <f t="shared" ref="E108" si="56">E109</f>
        <v>68615.199999999997</v>
      </c>
      <c r="F108" s="77">
        <f>F109</f>
        <v>104615.2</v>
      </c>
      <c r="G108" s="77">
        <f t="shared" ref="G108" si="57">G109</f>
        <v>104615.2</v>
      </c>
      <c r="H108" s="77">
        <f>H109</f>
        <v>104615.2</v>
      </c>
      <c r="I108" s="77">
        <f t="shared" si="55"/>
        <v>104615.2</v>
      </c>
      <c r="J108" s="77">
        <f>J109</f>
        <v>0</v>
      </c>
      <c r="K108" s="69" t="s">
        <v>194</v>
      </c>
      <c r="L108" s="78">
        <f t="shared" si="49"/>
        <v>100</v>
      </c>
      <c r="M108" s="79">
        <f t="shared" si="42"/>
        <v>100</v>
      </c>
      <c r="N108" s="80" t="s">
        <v>187</v>
      </c>
    </row>
    <row r="109" spans="1:14" ht="15" customHeight="1" x14ac:dyDescent="0.25">
      <c r="A109" s="75" t="s">
        <v>67</v>
      </c>
      <c r="B109" s="75" t="s">
        <v>68</v>
      </c>
      <c r="C109" s="75"/>
      <c r="D109" s="77">
        <v>36000</v>
      </c>
      <c r="E109" s="77">
        <v>68615.199999999997</v>
      </c>
      <c r="F109" s="77">
        <f>D109+E109</f>
        <v>104615.2</v>
      </c>
      <c r="G109" s="77">
        <v>104615.2</v>
      </c>
      <c r="H109" s="77">
        <f>G109</f>
        <v>104615.2</v>
      </c>
      <c r="I109" s="77">
        <f t="shared" si="55"/>
        <v>104615.2</v>
      </c>
      <c r="J109" s="77">
        <f>F109-I109</f>
        <v>0</v>
      </c>
      <c r="K109" s="69" t="s">
        <v>194</v>
      </c>
      <c r="L109" s="78">
        <f t="shared" si="49"/>
        <v>100</v>
      </c>
      <c r="M109" s="79">
        <f t="shared" si="42"/>
        <v>100</v>
      </c>
      <c r="N109" s="80" t="s">
        <v>187</v>
      </c>
    </row>
    <row r="110" spans="1:14" ht="28.5" x14ac:dyDescent="0.25">
      <c r="A110" s="75" t="s">
        <v>69</v>
      </c>
      <c r="B110" s="75" t="s">
        <v>70</v>
      </c>
      <c r="C110" s="75"/>
      <c r="D110" s="77">
        <f>D111</f>
        <v>12000</v>
      </c>
      <c r="E110" s="77">
        <f t="shared" ref="E110" si="58">E111</f>
        <v>-10204.01</v>
      </c>
      <c r="F110" s="77">
        <f>F111</f>
        <v>1795.9899999999998</v>
      </c>
      <c r="G110" s="77">
        <f>G111</f>
        <v>1795.99</v>
      </c>
      <c r="H110" s="77">
        <f>H111</f>
        <v>1795.99</v>
      </c>
      <c r="I110" s="77">
        <f t="shared" si="55"/>
        <v>1795.99</v>
      </c>
      <c r="J110" s="77">
        <f>J111</f>
        <v>0</v>
      </c>
      <c r="K110" s="69" t="s">
        <v>194</v>
      </c>
      <c r="L110" s="78">
        <f t="shared" si="49"/>
        <v>100.00000000000003</v>
      </c>
      <c r="M110" s="79">
        <f t="shared" si="42"/>
        <v>100.00000000000003</v>
      </c>
      <c r="N110" s="80" t="s">
        <v>187</v>
      </c>
    </row>
    <row r="111" spans="1:14" x14ac:dyDescent="0.25">
      <c r="A111" s="75" t="s">
        <v>71</v>
      </c>
      <c r="B111" s="75" t="s">
        <v>72</v>
      </c>
      <c r="C111" s="75"/>
      <c r="D111" s="77">
        <v>12000</v>
      </c>
      <c r="E111" s="77">
        <v>-10204.01</v>
      </c>
      <c r="F111" s="77">
        <f>D111+E111</f>
        <v>1795.9899999999998</v>
      </c>
      <c r="G111" s="77">
        <v>1795.99</v>
      </c>
      <c r="H111" s="77">
        <f>G111</f>
        <v>1795.99</v>
      </c>
      <c r="I111" s="77">
        <f t="shared" si="55"/>
        <v>1795.99</v>
      </c>
      <c r="J111" s="77">
        <f>F111-I111</f>
        <v>0</v>
      </c>
      <c r="K111" s="69" t="s">
        <v>194</v>
      </c>
      <c r="L111" s="78">
        <f t="shared" si="49"/>
        <v>100.00000000000003</v>
      </c>
      <c r="M111" s="79">
        <f t="shared" si="42"/>
        <v>100.00000000000003</v>
      </c>
      <c r="N111" s="80" t="s">
        <v>187</v>
      </c>
    </row>
    <row r="112" spans="1:14" s="54" customFormat="1" ht="30" x14ac:dyDescent="0.25">
      <c r="A112" s="105" t="s">
        <v>73</v>
      </c>
      <c r="B112" s="105" t="s">
        <v>74</v>
      </c>
      <c r="C112" s="105"/>
      <c r="D112" s="106">
        <f>D113</f>
        <v>66000</v>
      </c>
      <c r="E112" s="106">
        <f t="shared" ref="E112:G113" si="59">E113</f>
        <v>18236.04</v>
      </c>
      <c r="F112" s="106">
        <f t="shared" si="59"/>
        <v>84236.040000000008</v>
      </c>
      <c r="G112" s="106">
        <f t="shared" si="59"/>
        <v>84236.04</v>
      </c>
      <c r="H112" s="106">
        <f>H113</f>
        <v>84236.04</v>
      </c>
      <c r="I112" s="106">
        <f t="shared" si="55"/>
        <v>84236.04</v>
      </c>
      <c r="J112" s="106">
        <f>J113</f>
        <v>0</v>
      </c>
      <c r="K112" s="69" t="s">
        <v>194</v>
      </c>
      <c r="L112" s="102">
        <f t="shared" si="49"/>
        <v>99.999999999999972</v>
      </c>
      <c r="M112" s="103">
        <f t="shared" si="42"/>
        <v>99.999999999999972</v>
      </c>
      <c r="N112" s="104" t="s">
        <v>187</v>
      </c>
    </row>
    <row r="113" spans="1:14" ht="28.5" x14ac:dyDescent="0.25">
      <c r="A113" s="75" t="s">
        <v>75</v>
      </c>
      <c r="B113" s="75" t="s">
        <v>76</v>
      </c>
      <c r="C113" s="75"/>
      <c r="D113" s="77">
        <f>D114</f>
        <v>66000</v>
      </c>
      <c r="E113" s="77">
        <f t="shared" si="59"/>
        <v>18236.04</v>
      </c>
      <c r="F113" s="77">
        <f>D113+E113</f>
        <v>84236.040000000008</v>
      </c>
      <c r="G113" s="77">
        <f t="shared" si="59"/>
        <v>84236.04</v>
      </c>
      <c r="H113" s="77">
        <f>H114</f>
        <v>84236.04</v>
      </c>
      <c r="I113" s="77">
        <f t="shared" si="55"/>
        <v>84236.04</v>
      </c>
      <c r="J113" s="77">
        <f>J114</f>
        <v>0</v>
      </c>
      <c r="K113" s="69" t="s">
        <v>194</v>
      </c>
      <c r="L113" s="78">
        <f t="shared" si="49"/>
        <v>99.999999999999972</v>
      </c>
      <c r="M113" s="79">
        <f t="shared" si="42"/>
        <v>99.999999999999972</v>
      </c>
      <c r="N113" s="80" t="s">
        <v>187</v>
      </c>
    </row>
    <row r="114" spans="1:14" x14ac:dyDescent="0.25">
      <c r="A114" s="75" t="s">
        <v>77</v>
      </c>
      <c r="B114" s="75" t="s">
        <v>78</v>
      </c>
      <c r="C114" s="75"/>
      <c r="D114" s="77">
        <v>66000</v>
      </c>
      <c r="E114" s="77">
        <v>18236.04</v>
      </c>
      <c r="F114" s="77">
        <f>D114+E114</f>
        <v>84236.040000000008</v>
      </c>
      <c r="G114" s="77">
        <v>84236.04</v>
      </c>
      <c r="H114" s="77">
        <f>G114</f>
        <v>84236.04</v>
      </c>
      <c r="I114" s="77">
        <f t="shared" si="55"/>
        <v>84236.04</v>
      </c>
      <c r="J114" s="77">
        <f>F114-I114</f>
        <v>0</v>
      </c>
      <c r="K114" s="69" t="s">
        <v>194</v>
      </c>
      <c r="L114" s="78">
        <f t="shared" si="49"/>
        <v>99.999999999999972</v>
      </c>
      <c r="M114" s="79">
        <f t="shared" si="42"/>
        <v>99.999999999999972</v>
      </c>
      <c r="N114" s="80" t="s">
        <v>187</v>
      </c>
    </row>
    <row r="115" spans="1:14" s="54" customFormat="1" ht="45" x14ac:dyDescent="0.25">
      <c r="A115" s="105" t="s">
        <v>79</v>
      </c>
      <c r="B115" s="105" t="s">
        <v>80</v>
      </c>
      <c r="C115" s="105"/>
      <c r="D115" s="106">
        <f>D116</f>
        <v>15000</v>
      </c>
      <c r="E115" s="106">
        <f t="shared" ref="E115:H116" si="60">E116</f>
        <v>-13755.73</v>
      </c>
      <c r="F115" s="106">
        <f t="shared" si="60"/>
        <v>1244.2700000000004</v>
      </c>
      <c r="G115" s="106">
        <f t="shared" si="60"/>
        <v>1244.27</v>
      </c>
      <c r="H115" s="106">
        <f t="shared" si="60"/>
        <v>1244.27</v>
      </c>
      <c r="I115" s="106">
        <f t="shared" si="55"/>
        <v>1244.27</v>
      </c>
      <c r="J115" s="106">
        <f>J116</f>
        <v>0</v>
      </c>
      <c r="K115" s="69" t="s">
        <v>194</v>
      </c>
      <c r="L115" s="102">
        <f t="shared" si="49"/>
        <v>99.999999999999972</v>
      </c>
      <c r="M115" s="103">
        <f t="shared" si="42"/>
        <v>99.999999999999972</v>
      </c>
      <c r="N115" s="104" t="s">
        <v>187</v>
      </c>
    </row>
    <row r="116" spans="1:14" ht="28.5" x14ac:dyDescent="0.25">
      <c r="A116" s="75" t="s">
        <v>81</v>
      </c>
      <c r="B116" s="75" t="s">
        <v>82</v>
      </c>
      <c r="C116" s="75"/>
      <c r="D116" s="77">
        <f>D117</f>
        <v>15000</v>
      </c>
      <c r="E116" s="77">
        <f t="shared" si="60"/>
        <v>-13755.73</v>
      </c>
      <c r="F116" s="77">
        <f t="shared" si="60"/>
        <v>1244.2700000000004</v>
      </c>
      <c r="G116" s="77">
        <f t="shared" si="60"/>
        <v>1244.27</v>
      </c>
      <c r="H116" s="77">
        <f t="shared" si="60"/>
        <v>1244.27</v>
      </c>
      <c r="I116" s="77">
        <f t="shared" si="55"/>
        <v>1244.27</v>
      </c>
      <c r="J116" s="77">
        <f>J117</f>
        <v>0</v>
      </c>
      <c r="K116" s="69" t="s">
        <v>194</v>
      </c>
      <c r="L116" s="78">
        <f t="shared" si="49"/>
        <v>99.999999999999972</v>
      </c>
      <c r="M116" s="79">
        <f t="shared" si="42"/>
        <v>99.999999999999972</v>
      </c>
      <c r="N116" s="80" t="s">
        <v>187</v>
      </c>
    </row>
    <row r="117" spans="1:14" x14ac:dyDescent="0.25">
      <c r="A117" s="75" t="s">
        <v>83</v>
      </c>
      <c r="B117" s="75" t="s">
        <v>84</v>
      </c>
      <c r="C117" s="75"/>
      <c r="D117" s="77">
        <v>15000</v>
      </c>
      <c r="E117" s="77">
        <v>-13755.73</v>
      </c>
      <c r="F117" s="77">
        <f>D117+E117</f>
        <v>1244.2700000000004</v>
      </c>
      <c r="G117" s="77">
        <v>1244.27</v>
      </c>
      <c r="H117" s="77">
        <f>G117</f>
        <v>1244.27</v>
      </c>
      <c r="I117" s="77">
        <f t="shared" si="55"/>
        <v>1244.27</v>
      </c>
      <c r="J117" s="77">
        <f>F117-I117</f>
        <v>0</v>
      </c>
      <c r="K117" s="69" t="s">
        <v>194</v>
      </c>
      <c r="L117" s="78">
        <f t="shared" si="49"/>
        <v>99.999999999999972</v>
      </c>
      <c r="M117" s="79">
        <f t="shared" si="42"/>
        <v>99.999999999999972</v>
      </c>
      <c r="N117" s="80" t="s">
        <v>187</v>
      </c>
    </row>
    <row r="118" spans="1:14" s="54" customFormat="1" ht="30" x14ac:dyDescent="0.25">
      <c r="A118" s="105" t="s">
        <v>85</v>
      </c>
      <c r="B118" s="105" t="s">
        <v>86</v>
      </c>
      <c r="C118" s="105"/>
      <c r="D118" s="106">
        <f>D119</f>
        <v>124800</v>
      </c>
      <c r="E118" s="106">
        <f t="shared" ref="E118:F119" si="61">E119</f>
        <v>-4829.8599999999997</v>
      </c>
      <c r="F118" s="106">
        <f>F119</f>
        <v>119970.14</v>
      </c>
      <c r="G118" s="106">
        <f>G119</f>
        <v>119970.14</v>
      </c>
      <c r="H118" s="106">
        <f>H119</f>
        <v>119970.14</v>
      </c>
      <c r="I118" s="106">
        <f t="shared" si="55"/>
        <v>119970.14</v>
      </c>
      <c r="J118" s="106">
        <f>J119</f>
        <v>0</v>
      </c>
      <c r="K118" s="69" t="s">
        <v>194</v>
      </c>
      <c r="L118" s="102">
        <f t="shared" si="49"/>
        <v>100</v>
      </c>
      <c r="M118" s="103">
        <f t="shared" si="42"/>
        <v>100</v>
      </c>
      <c r="N118" s="104" t="s">
        <v>187</v>
      </c>
    </row>
    <row r="119" spans="1:14" ht="28.5" x14ac:dyDescent="0.25">
      <c r="A119" s="75" t="s">
        <v>87</v>
      </c>
      <c r="B119" s="75" t="s">
        <v>88</v>
      </c>
      <c r="C119" s="75"/>
      <c r="D119" s="77">
        <f>D120</f>
        <v>124800</v>
      </c>
      <c r="E119" s="77">
        <f t="shared" si="61"/>
        <v>-4829.8599999999997</v>
      </c>
      <c r="F119" s="77">
        <f t="shared" si="61"/>
        <v>119970.14</v>
      </c>
      <c r="G119" s="77">
        <f>G120</f>
        <v>119970.14</v>
      </c>
      <c r="H119" s="77">
        <f>H120</f>
        <v>119970.14</v>
      </c>
      <c r="I119" s="77">
        <f t="shared" si="55"/>
        <v>119970.14</v>
      </c>
      <c r="J119" s="77">
        <f>J120</f>
        <v>0</v>
      </c>
      <c r="K119" s="69" t="s">
        <v>194</v>
      </c>
      <c r="L119" s="78">
        <f t="shared" si="49"/>
        <v>100</v>
      </c>
      <c r="M119" s="79">
        <f t="shared" si="42"/>
        <v>100</v>
      </c>
      <c r="N119" s="80" t="s">
        <v>187</v>
      </c>
    </row>
    <row r="120" spans="1:14" ht="15" customHeight="1" x14ac:dyDescent="0.25">
      <c r="A120" s="75" t="s">
        <v>89</v>
      </c>
      <c r="B120" s="75" t="s">
        <v>90</v>
      </c>
      <c r="C120" s="75"/>
      <c r="D120" s="77">
        <v>124800</v>
      </c>
      <c r="E120" s="77">
        <v>-4829.8599999999997</v>
      </c>
      <c r="F120" s="77">
        <f>D120+E120</f>
        <v>119970.14</v>
      </c>
      <c r="G120" s="77">
        <v>119970.14</v>
      </c>
      <c r="H120" s="77">
        <f>G120</f>
        <v>119970.14</v>
      </c>
      <c r="I120" s="77">
        <f t="shared" si="55"/>
        <v>119970.14</v>
      </c>
      <c r="J120" s="77">
        <f>F120-I120</f>
        <v>0</v>
      </c>
      <c r="K120" s="69" t="s">
        <v>194</v>
      </c>
      <c r="L120" s="78">
        <f t="shared" si="49"/>
        <v>100</v>
      </c>
      <c r="M120" s="79">
        <f t="shared" si="42"/>
        <v>100</v>
      </c>
      <c r="N120" s="80" t="s">
        <v>187</v>
      </c>
    </row>
    <row r="121" spans="1:14" s="54" customFormat="1" ht="30" x14ac:dyDescent="0.25">
      <c r="A121" s="105" t="s">
        <v>91</v>
      </c>
      <c r="B121" s="105" t="s">
        <v>92</v>
      </c>
      <c r="C121" s="105"/>
      <c r="D121" s="106">
        <f>D122</f>
        <v>74608.479999999996</v>
      </c>
      <c r="E121" s="106">
        <f t="shared" ref="E121:E122" si="62">E122</f>
        <v>-62174.13</v>
      </c>
      <c r="F121" s="106">
        <f>D121+E121</f>
        <v>12434.349999999999</v>
      </c>
      <c r="G121" s="106">
        <f t="shared" ref="G121:H122" si="63">G122</f>
        <v>12434.35</v>
      </c>
      <c r="H121" s="106">
        <f t="shared" si="63"/>
        <v>12434.35</v>
      </c>
      <c r="I121" s="106">
        <f t="shared" si="55"/>
        <v>12434.35</v>
      </c>
      <c r="J121" s="106">
        <f>J122</f>
        <v>0</v>
      </c>
      <c r="K121" s="69" t="s">
        <v>194</v>
      </c>
      <c r="L121" s="102">
        <f t="shared" si="49"/>
        <v>100.00000000000003</v>
      </c>
      <c r="M121" s="103">
        <f t="shared" si="42"/>
        <v>100.00000000000003</v>
      </c>
      <c r="N121" s="104" t="s">
        <v>187</v>
      </c>
    </row>
    <row r="122" spans="1:14" x14ac:dyDescent="0.25">
      <c r="A122" s="75" t="s">
        <v>93</v>
      </c>
      <c r="B122" s="75" t="s">
        <v>94</v>
      </c>
      <c r="C122" s="75"/>
      <c r="D122" s="77">
        <f>D123</f>
        <v>74608.479999999996</v>
      </c>
      <c r="E122" s="77">
        <f t="shared" si="62"/>
        <v>-62174.13</v>
      </c>
      <c r="F122" s="77">
        <f>D122+E122</f>
        <v>12434.349999999999</v>
      </c>
      <c r="G122" s="77">
        <f t="shared" si="63"/>
        <v>12434.35</v>
      </c>
      <c r="H122" s="77">
        <f t="shared" si="63"/>
        <v>12434.35</v>
      </c>
      <c r="I122" s="77">
        <f t="shared" si="55"/>
        <v>12434.35</v>
      </c>
      <c r="J122" s="77">
        <f>J123</f>
        <v>0</v>
      </c>
      <c r="K122" s="69" t="s">
        <v>194</v>
      </c>
      <c r="L122" s="78">
        <f t="shared" si="49"/>
        <v>100.00000000000003</v>
      </c>
      <c r="M122" s="79">
        <f t="shared" si="42"/>
        <v>100.00000000000003</v>
      </c>
      <c r="N122" s="80" t="s">
        <v>187</v>
      </c>
    </row>
    <row r="123" spans="1:14" x14ac:dyDescent="0.25">
      <c r="A123" s="75" t="s">
        <v>95</v>
      </c>
      <c r="B123" s="75" t="s">
        <v>96</v>
      </c>
      <c r="C123" s="75"/>
      <c r="D123" s="77">
        <v>74608.479999999996</v>
      </c>
      <c r="E123" s="77">
        <v>-62174.13</v>
      </c>
      <c r="F123" s="77">
        <f>D123+E123</f>
        <v>12434.349999999999</v>
      </c>
      <c r="G123" s="77">
        <v>12434.35</v>
      </c>
      <c r="H123" s="77">
        <f>G123</f>
        <v>12434.35</v>
      </c>
      <c r="I123" s="77">
        <f t="shared" si="55"/>
        <v>12434.35</v>
      </c>
      <c r="J123" s="77">
        <f>F123-I123</f>
        <v>0</v>
      </c>
      <c r="K123" s="69" t="s">
        <v>194</v>
      </c>
      <c r="L123" s="78">
        <f t="shared" si="49"/>
        <v>100.00000000000003</v>
      </c>
      <c r="M123" s="79">
        <f t="shared" si="42"/>
        <v>100.00000000000003</v>
      </c>
      <c r="N123" s="80" t="s">
        <v>187</v>
      </c>
    </row>
    <row r="124" spans="1:14" s="54" customFormat="1" x14ac:dyDescent="0.25">
      <c r="A124" s="100">
        <v>30000</v>
      </c>
      <c r="B124" s="170" t="s">
        <v>44</v>
      </c>
      <c r="C124" s="170"/>
      <c r="D124" s="107">
        <f>D125+D137+D142+D151+D157+D164+D167</f>
        <v>3034904.64</v>
      </c>
      <c r="E124" s="107">
        <f t="shared" ref="E124:J124" si="64">E125+E137+E142+E151+E157+E164+E167</f>
        <v>489222.17</v>
      </c>
      <c r="F124" s="107">
        <f t="shared" si="64"/>
        <v>3524126.81</v>
      </c>
      <c r="G124" s="107">
        <f t="shared" si="64"/>
        <v>3927836.7599999993</v>
      </c>
      <c r="H124" s="107">
        <f t="shared" si="64"/>
        <v>3927836.7599999993</v>
      </c>
      <c r="I124" s="107">
        <f t="shared" si="64"/>
        <v>3928844.8799999994</v>
      </c>
      <c r="J124" s="107">
        <f t="shared" si="64"/>
        <v>-404718.07000000007</v>
      </c>
      <c r="K124" s="69" t="s">
        <v>194</v>
      </c>
      <c r="L124" s="102">
        <f t="shared" si="49"/>
        <v>111.48420848113577</v>
      </c>
      <c r="M124" s="103">
        <f t="shared" si="42"/>
        <v>111.48420848113577</v>
      </c>
      <c r="N124" s="104" t="s">
        <v>187</v>
      </c>
    </row>
    <row r="125" spans="1:14" s="54" customFormat="1" x14ac:dyDescent="0.25">
      <c r="A125" s="105">
        <v>31000</v>
      </c>
      <c r="B125" s="105" t="s">
        <v>115</v>
      </c>
      <c r="C125" s="105"/>
      <c r="D125" s="106">
        <f>D126+D128+D130+D132+D134</f>
        <v>1066200</v>
      </c>
      <c r="E125" s="106">
        <f>E126+E128+E130+E132+E134</f>
        <v>16635.040000000008</v>
      </c>
      <c r="F125" s="106">
        <f t="shared" ref="F125:J125" si="65">F126+F128+F130+F132+F134</f>
        <v>1082835.04</v>
      </c>
      <c r="G125" s="106">
        <f t="shared" si="65"/>
        <v>1056055.06</v>
      </c>
      <c r="H125" s="106">
        <f t="shared" si="65"/>
        <v>1056055.06</v>
      </c>
      <c r="I125" s="106">
        <f t="shared" si="65"/>
        <v>1056055.06</v>
      </c>
      <c r="J125" s="106">
        <f t="shared" si="65"/>
        <v>26779.98</v>
      </c>
      <c r="K125" s="69" t="s">
        <v>194</v>
      </c>
      <c r="L125" s="102">
        <f t="shared" si="49"/>
        <v>97.526864295045343</v>
      </c>
      <c r="M125" s="103">
        <f t="shared" si="42"/>
        <v>97.526864295045343</v>
      </c>
      <c r="N125" s="104" t="s">
        <v>187</v>
      </c>
    </row>
    <row r="126" spans="1:14" ht="15.75" x14ac:dyDescent="0.25">
      <c r="A126" s="85">
        <v>31100</v>
      </c>
      <c r="B126" s="85" t="s">
        <v>116</v>
      </c>
      <c r="C126" s="86"/>
      <c r="D126" s="77">
        <f>D127</f>
        <v>852000</v>
      </c>
      <c r="E126" s="77">
        <f t="shared" ref="E126:I132" si="66">E127</f>
        <v>160992</v>
      </c>
      <c r="F126" s="77">
        <f t="shared" si="66"/>
        <v>1012992</v>
      </c>
      <c r="G126" s="77">
        <f t="shared" si="66"/>
        <v>1012992</v>
      </c>
      <c r="H126" s="77">
        <f t="shared" si="66"/>
        <v>1012992</v>
      </c>
      <c r="I126" s="77">
        <f t="shared" si="66"/>
        <v>1012992</v>
      </c>
      <c r="J126" s="77">
        <f>J127</f>
        <v>0</v>
      </c>
      <c r="K126" s="69" t="s">
        <v>194</v>
      </c>
      <c r="L126" s="78">
        <f t="shared" si="49"/>
        <v>100</v>
      </c>
      <c r="M126" s="79">
        <f t="shared" si="42"/>
        <v>100</v>
      </c>
      <c r="N126" s="80" t="s">
        <v>187</v>
      </c>
    </row>
    <row r="127" spans="1:14" ht="30" x14ac:dyDescent="0.25">
      <c r="A127" s="85">
        <v>31101</v>
      </c>
      <c r="B127" s="85" t="s">
        <v>117</v>
      </c>
      <c r="C127" s="87" t="s">
        <v>102</v>
      </c>
      <c r="D127" s="77">
        <v>852000</v>
      </c>
      <c r="E127" s="77">
        <v>160992</v>
      </c>
      <c r="F127" s="77">
        <f>D127+E127</f>
        <v>1012992</v>
      </c>
      <c r="G127" s="77">
        <v>1012992</v>
      </c>
      <c r="H127" s="77">
        <f>G127</f>
        <v>1012992</v>
      </c>
      <c r="I127" s="77">
        <v>1012992</v>
      </c>
      <c r="J127" s="77">
        <f>F127-I127</f>
        <v>0</v>
      </c>
      <c r="K127" s="69" t="s">
        <v>194</v>
      </c>
      <c r="L127" s="78">
        <f t="shared" si="49"/>
        <v>100</v>
      </c>
      <c r="M127" s="79">
        <f t="shared" si="42"/>
        <v>100</v>
      </c>
      <c r="N127" s="80" t="s">
        <v>187</v>
      </c>
    </row>
    <row r="128" spans="1:14" ht="15.75" x14ac:dyDescent="0.25">
      <c r="A128" s="85">
        <v>31300</v>
      </c>
      <c r="B128" s="85" t="s">
        <v>118</v>
      </c>
      <c r="C128" s="86"/>
      <c r="D128" s="77">
        <f>D129</f>
        <v>54000</v>
      </c>
      <c r="E128" s="77">
        <f t="shared" si="66"/>
        <v>-45340.6</v>
      </c>
      <c r="F128" s="77">
        <f t="shared" si="66"/>
        <v>8659.4000000000015</v>
      </c>
      <c r="G128" s="77">
        <f t="shared" si="66"/>
        <v>8659.4</v>
      </c>
      <c r="H128" s="77">
        <f t="shared" si="66"/>
        <v>8659.4</v>
      </c>
      <c r="I128" s="77">
        <f t="shared" si="66"/>
        <v>8659.4</v>
      </c>
      <c r="J128" s="77">
        <f>J129</f>
        <v>0</v>
      </c>
      <c r="K128" s="69" t="s">
        <v>194</v>
      </c>
      <c r="L128" s="78">
        <f t="shared" si="49"/>
        <v>99.999999999999972</v>
      </c>
      <c r="M128" s="79">
        <f t="shared" si="42"/>
        <v>99.999999999999972</v>
      </c>
      <c r="N128" s="80" t="s">
        <v>187</v>
      </c>
    </row>
    <row r="129" spans="1:14" x14ac:dyDescent="0.25">
      <c r="A129" s="85">
        <v>31301</v>
      </c>
      <c r="B129" s="85" t="s">
        <v>119</v>
      </c>
      <c r="C129" s="87" t="s">
        <v>102</v>
      </c>
      <c r="D129" s="77">
        <v>54000</v>
      </c>
      <c r="E129" s="77">
        <v>-45340.6</v>
      </c>
      <c r="F129" s="77">
        <f>D129+E129</f>
        <v>8659.4000000000015</v>
      </c>
      <c r="G129" s="77">
        <v>8659.4</v>
      </c>
      <c r="H129" s="77">
        <f>G129</f>
        <v>8659.4</v>
      </c>
      <c r="I129" s="77">
        <v>8659.4</v>
      </c>
      <c r="J129" s="77">
        <f>F129-I129</f>
        <v>0</v>
      </c>
      <c r="K129" s="69" t="s">
        <v>194</v>
      </c>
      <c r="L129" s="78">
        <f t="shared" si="49"/>
        <v>99.999999999999972</v>
      </c>
      <c r="M129" s="79">
        <f t="shared" si="42"/>
        <v>99.999999999999972</v>
      </c>
      <c r="N129" s="80" t="s">
        <v>187</v>
      </c>
    </row>
    <row r="130" spans="1:14" ht="15.75" x14ac:dyDescent="0.25">
      <c r="A130" s="85">
        <v>31500</v>
      </c>
      <c r="B130" s="85" t="s">
        <v>120</v>
      </c>
      <c r="C130" s="86"/>
      <c r="D130" s="77">
        <f>D131</f>
        <v>10200</v>
      </c>
      <c r="E130" s="77">
        <f t="shared" si="66"/>
        <v>-10200</v>
      </c>
      <c r="F130" s="77">
        <f t="shared" si="66"/>
        <v>0</v>
      </c>
      <c r="G130" s="77">
        <f t="shared" si="66"/>
        <v>0</v>
      </c>
      <c r="H130" s="77">
        <f t="shared" si="66"/>
        <v>0</v>
      </c>
      <c r="I130" s="77">
        <f t="shared" si="66"/>
        <v>0</v>
      </c>
      <c r="J130" s="77">
        <f>J131</f>
        <v>0</v>
      </c>
      <c r="K130" s="69"/>
      <c r="L130" s="78"/>
      <c r="M130" s="79">
        <f t="shared" si="42"/>
        <v>0</v>
      </c>
      <c r="N130" s="80"/>
    </row>
    <row r="131" spans="1:14" x14ac:dyDescent="0.25">
      <c r="A131" s="85">
        <v>31501</v>
      </c>
      <c r="B131" s="85" t="s">
        <v>121</v>
      </c>
      <c r="C131" s="85"/>
      <c r="D131" s="77">
        <v>10200</v>
      </c>
      <c r="E131" s="77">
        <v>-10200</v>
      </c>
      <c r="F131" s="77">
        <f>D131+E131</f>
        <v>0</v>
      </c>
      <c r="G131" s="77">
        <v>0</v>
      </c>
      <c r="H131" s="77">
        <f>G131</f>
        <v>0</v>
      </c>
      <c r="I131" s="77">
        <v>0</v>
      </c>
      <c r="J131" s="77">
        <f>F131-I131</f>
        <v>0</v>
      </c>
      <c r="K131" s="69"/>
      <c r="L131" s="78"/>
      <c r="M131" s="79">
        <f t="shared" si="42"/>
        <v>0</v>
      </c>
      <c r="N131" s="80"/>
    </row>
    <row r="132" spans="1:14" ht="30" x14ac:dyDescent="0.25">
      <c r="A132" s="85">
        <v>31800</v>
      </c>
      <c r="B132" s="85" t="s">
        <v>122</v>
      </c>
      <c r="C132" s="86"/>
      <c r="D132" s="77">
        <f>D133</f>
        <v>12000</v>
      </c>
      <c r="E132" s="77">
        <f t="shared" si="66"/>
        <v>17853.32</v>
      </c>
      <c r="F132" s="77">
        <f t="shared" si="66"/>
        <v>29853.32</v>
      </c>
      <c r="G132" s="77">
        <f t="shared" si="66"/>
        <v>3073.34</v>
      </c>
      <c r="H132" s="77">
        <f t="shared" si="66"/>
        <v>3073.34</v>
      </c>
      <c r="I132" s="77">
        <f t="shared" si="66"/>
        <v>3073.34</v>
      </c>
      <c r="J132" s="77">
        <f>J133</f>
        <v>26779.98</v>
      </c>
      <c r="K132" s="69" t="s">
        <v>194</v>
      </c>
      <c r="L132" s="78">
        <f t="shared" ref="L132:L152" si="67">(I132/F132)*100</f>
        <v>10.294801382224824</v>
      </c>
      <c r="M132" s="79">
        <f t="shared" si="42"/>
        <v>10.294801382224824</v>
      </c>
      <c r="N132" s="80" t="s">
        <v>192</v>
      </c>
    </row>
    <row r="133" spans="1:14" x14ac:dyDescent="0.25">
      <c r="A133" s="85">
        <v>31801</v>
      </c>
      <c r="B133" s="85" t="s">
        <v>123</v>
      </c>
      <c r="C133" s="85"/>
      <c r="D133" s="77">
        <v>12000</v>
      </c>
      <c r="E133" s="77">
        <v>17853.32</v>
      </c>
      <c r="F133" s="77">
        <f>D133+E133</f>
        <v>29853.32</v>
      </c>
      <c r="G133" s="77">
        <v>3073.34</v>
      </c>
      <c r="H133" s="77">
        <f>G133</f>
        <v>3073.34</v>
      </c>
      <c r="I133" s="77">
        <v>3073.34</v>
      </c>
      <c r="J133" s="77">
        <f>F133-I133</f>
        <v>26779.98</v>
      </c>
      <c r="K133" s="69" t="s">
        <v>194</v>
      </c>
      <c r="L133" s="78">
        <f t="shared" si="67"/>
        <v>10.294801382224824</v>
      </c>
      <c r="M133" s="79">
        <f t="shared" si="42"/>
        <v>10.294801382224824</v>
      </c>
      <c r="N133" s="80" t="s">
        <v>189</v>
      </c>
    </row>
    <row r="134" spans="1:14" ht="30" x14ac:dyDescent="0.25">
      <c r="A134" s="85">
        <v>31900</v>
      </c>
      <c r="B134" s="85" t="s">
        <v>124</v>
      </c>
      <c r="C134" s="86"/>
      <c r="D134" s="77">
        <f>D135+D136</f>
        <v>138000</v>
      </c>
      <c r="E134" s="77">
        <f>E135+E136</f>
        <v>-106669.68</v>
      </c>
      <c r="F134" s="77">
        <f>D134+E134</f>
        <v>31330.320000000007</v>
      </c>
      <c r="G134" s="77">
        <f t="shared" ref="G134:J134" si="68">G135+G136</f>
        <v>31330.32</v>
      </c>
      <c r="H134" s="77">
        <f t="shared" si="68"/>
        <v>31330.32</v>
      </c>
      <c r="I134" s="77">
        <f t="shared" si="68"/>
        <v>31330.32</v>
      </c>
      <c r="J134" s="77">
        <f t="shared" si="68"/>
        <v>0</v>
      </c>
      <c r="K134" s="69" t="s">
        <v>194</v>
      </c>
      <c r="L134" s="78">
        <f t="shared" si="67"/>
        <v>99.999999999999972</v>
      </c>
      <c r="M134" s="79">
        <f t="shared" si="42"/>
        <v>99.999999999999972</v>
      </c>
      <c r="N134" s="80" t="s">
        <v>187</v>
      </c>
    </row>
    <row r="135" spans="1:14" x14ac:dyDescent="0.25">
      <c r="A135" s="85">
        <v>31901</v>
      </c>
      <c r="B135" s="85" t="s">
        <v>125</v>
      </c>
      <c r="C135" s="85"/>
      <c r="D135" s="77">
        <v>18000</v>
      </c>
      <c r="E135" s="77">
        <v>2294.3200000000002</v>
      </c>
      <c r="F135" s="77">
        <f>D135+E135</f>
        <v>20294.32</v>
      </c>
      <c r="G135" s="77">
        <v>20294.32</v>
      </c>
      <c r="H135" s="77">
        <f>G135</f>
        <v>20294.32</v>
      </c>
      <c r="I135" s="77">
        <v>20294.32</v>
      </c>
      <c r="J135" s="77">
        <f>F135-I135</f>
        <v>0</v>
      </c>
      <c r="K135" s="69" t="s">
        <v>194</v>
      </c>
      <c r="L135" s="78">
        <f t="shared" si="67"/>
        <v>100</v>
      </c>
      <c r="M135" s="79">
        <f t="shared" si="42"/>
        <v>100</v>
      </c>
      <c r="N135" s="80" t="s">
        <v>187</v>
      </c>
    </row>
    <row r="136" spans="1:14" ht="30" x14ac:dyDescent="0.25">
      <c r="A136" s="85">
        <v>31903</v>
      </c>
      <c r="B136" s="85" t="s">
        <v>126</v>
      </c>
      <c r="C136" s="85"/>
      <c r="D136" s="77">
        <v>120000</v>
      </c>
      <c r="E136" s="77">
        <v>-108964</v>
      </c>
      <c r="F136" s="77">
        <f>D136+E136</f>
        <v>11036</v>
      </c>
      <c r="G136" s="77">
        <v>11036</v>
      </c>
      <c r="H136" s="77">
        <f>G136</f>
        <v>11036</v>
      </c>
      <c r="I136" s="77">
        <v>11036</v>
      </c>
      <c r="J136" s="77">
        <f>F136-I136</f>
        <v>0</v>
      </c>
      <c r="K136" s="69" t="s">
        <v>194</v>
      </c>
      <c r="L136" s="78">
        <f t="shared" si="67"/>
        <v>100</v>
      </c>
      <c r="M136" s="79">
        <f t="shared" si="42"/>
        <v>100</v>
      </c>
      <c r="N136" s="80" t="s">
        <v>187</v>
      </c>
    </row>
    <row r="137" spans="1:14" s="54" customFormat="1" x14ac:dyDescent="0.25">
      <c r="A137" s="105">
        <v>32000</v>
      </c>
      <c r="B137" s="105" t="s">
        <v>127</v>
      </c>
      <c r="C137" s="105"/>
      <c r="D137" s="106">
        <f>D138+D140</f>
        <v>66000</v>
      </c>
      <c r="E137" s="106">
        <f t="shared" ref="E137:J137" si="69">E138+E140</f>
        <v>52850.990000000005</v>
      </c>
      <c r="F137" s="106">
        <f t="shared" si="69"/>
        <v>118850.99</v>
      </c>
      <c r="G137" s="106">
        <f t="shared" si="69"/>
        <v>118850.99</v>
      </c>
      <c r="H137" s="106">
        <f t="shared" si="69"/>
        <v>118850.99</v>
      </c>
      <c r="I137" s="106">
        <f t="shared" si="69"/>
        <v>118850.99</v>
      </c>
      <c r="J137" s="106">
        <f t="shared" si="69"/>
        <v>0</v>
      </c>
      <c r="K137" s="69" t="s">
        <v>194</v>
      </c>
      <c r="L137" s="102">
        <f t="shared" si="67"/>
        <v>100</v>
      </c>
      <c r="M137" s="103">
        <f t="shared" si="42"/>
        <v>100</v>
      </c>
      <c r="N137" s="104" t="s">
        <v>187</v>
      </c>
    </row>
    <row r="138" spans="1:14" ht="30" x14ac:dyDescent="0.25">
      <c r="A138" s="85">
        <v>32300</v>
      </c>
      <c r="B138" s="85" t="s">
        <v>128</v>
      </c>
      <c r="C138" s="86"/>
      <c r="D138" s="77">
        <f>D139</f>
        <v>36000</v>
      </c>
      <c r="E138" s="77">
        <f t="shared" ref="E138:I149" si="70">E139</f>
        <v>66588.990000000005</v>
      </c>
      <c r="F138" s="77">
        <f t="shared" si="70"/>
        <v>102588.99</v>
      </c>
      <c r="G138" s="77">
        <f t="shared" si="70"/>
        <v>102588.99</v>
      </c>
      <c r="H138" s="77">
        <f t="shared" si="70"/>
        <v>102588.99</v>
      </c>
      <c r="I138" s="77">
        <f t="shared" si="70"/>
        <v>102588.99</v>
      </c>
      <c r="J138" s="77">
        <f>J139</f>
        <v>0</v>
      </c>
      <c r="K138" s="69" t="s">
        <v>194</v>
      </c>
      <c r="L138" s="78">
        <f t="shared" si="67"/>
        <v>100</v>
      </c>
      <c r="M138" s="79">
        <f t="shared" si="42"/>
        <v>100</v>
      </c>
      <c r="N138" s="80" t="s">
        <v>187</v>
      </c>
    </row>
    <row r="139" spans="1:14" ht="30" x14ac:dyDescent="0.25">
      <c r="A139" s="85">
        <v>32031</v>
      </c>
      <c r="B139" s="85" t="s">
        <v>129</v>
      </c>
      <c r="C139" s="85"/>
      <c r="D139" s="77">
        <v>36000</v>
      </c>
      <c r="E139" s="77">
        <v>66588.990000000005</v>
      </c>
      <c r="F139" s="77">
        <f>D139+E139</f>
        <v>102588.99</v>
      </c>
      <c r="G139" s="77">
        <v>102588.99</v>
      </c>
      <c r="H139" s="77">
        <f>G139</f>
        <v>102588.99</v>
      </c>
      <c r="I139" s="77">
        <v>102588.99</v>
      </c>
      <c r="J139" s="77">
        <f>F139-I139</f>
        <v>0</v>
      </c>
      <c r="K139" s="69" t="s">
        <v>194</v>
      </c>
      <c r="L139" s="78">
        <f t="shared" si="67"/>
        <v>100</v>
      </c>
      <c r="M139" s="79">
        <f t="shared" ref="M139:M202" si="71">+L139</f>
        <v>100</v>
      </c>
      <c r="N139" s="80" t="s">
        <v>187</v>
      </c>
    </row>
    <row r="140" spans="1:14" ht="15.75" x14ac:dyDescent="0.25">
      <c r="A140" s="85">
        <v>32700</v>
      </c>
      <c r="B140" s="85" t="s">
        <v>130</v>
      </c>
      <c r="C140" s="86"/>
      <c r="D140" s="77">
        <f>D141</f>
        <v>30000</v>
      </c>
      <c r="E140" s="77">
        <f t="shared" si="70"/>
        <v>-13738</v>
      </c>
      <c r="F140" s="77">
        <f t="shared" si="70"/>
        <v>16262</v>
      </c>
      <c r="G140" s="77">
        <f t="shared" si="70"/>
        <v>16262</v>
      </c>
      <c r="H140" s="77">
        <f t="shared" si="70"/>
        <v>16262</v>
      </c>
      <c r="I140" s="77">
        <f t="shared" si="70"/>
        <v>16262</v>
      </c>
      <c r="J140" s="77">
        <f>J141</f>
        <v>0</v>
      </c>
      <c r="K140" s="69" t="s">
        <v>194</v>
      </c>
      <c r="L140" s="78">
        <f t="shared" si="67"/>
        <v>100</v>
      </c>
      <c r="M140" s="79">
        <f t="shared" si="71"/>
        <v>100</v>
      </c>
      <c r="N140" s="80" t="s">
        <v>187</v>
      </c>
    </row>
    <row r="141" spans="1:14" x14ac:dyDescent="0.25">
      <c r="A141" s="85">
        <v>32701</v>
      </c>
      <c r="B141" s="85" t="s">
        <v>131</v>
      </c>
      <c r="C141" s="85"/>
      <c r="D141" s="77">
        <v>30000</v>
      </c>
      <c r="E141" s="77">
        <v>-13738</v>
      </c>
      <c r="F141" s="77">
        <f>D141+E141</f>
        <v>16262</v>
      </c>
      <c r="G141" s="77">
        <v>16262</v>
      </c>
      <c r="H141" s="77">
        <f>G141</f>
        <v>16262</v>
      </c>
      <c r="I141" s="77">
        <v>16262</v>
      </c>
      <c r="J141" s="77">
        <f>F141-I141</f>
        <v>0</v>
      </c>
      <c r="K141" s="69" t="s">
        <v>194</v>
      </c>
      <c r="L141" s="78">
        <f t="shared" si="67"/>
        <v>100</v>
      </c>
      <c r="M141" s="79">
        <f t="shared" si="71"/>
        <v>100</v>
      </c>
      <c r="N141" s="80" t="s">
        <v>187</v>
      </c>
    </row>
    <row r="142" spans="1:14" s="54" customFormat="1" ht="30" x14ac:dyDescent="0.25">
      <c r="A142" s="105">
        <v>33000</v>
      </c>
      <c r="B142" s="105" t="s">
        <v>132</v>
      </c>
      <c r="C142" s="105"/>
      <c r="D142" s="106">
        <f>D143+D145+D147+D149</f>
        <v>970000</v>
      </c>
      <c r="E142" s="106">
        <f t="shared" ref="E142:J142" si="72">E143+E145+E147+E149</f>
        <v>140927.47</v>
      </c>
      <c r="F142" s="106">
        <f t="shared" si="72"/>
        <v>1110927.47</v>
      </c>
      <c r="G142" s="106">
        <f t="shared" si="72"/>
        <v>994524.72</v>
      </c>
      <c r="H142" s="106">
        <f t="shared" si="72"/>
        <v>994524.72</v>
      </c>
      <c r="I142" s="106">
        <f t="shared" si="72"/>
        <v>995532.84</v>
      </c>
      <c r="J142" s="106">
        <f t="shared" si="72"/>
        <v>115394.63</v>
      </c>
      <c r="K142" s="69" t="s">
        <v>194</v>
      </c>
      <c r="L142" s="102">
        <f t="shared" si="67"/>
        <v>89.612766529213644</v>
      </c>
      <c r="M142" s="103">
        <f t="shared" si="71"/>
        <v>89.612766529213644</v>
      </c>
      <c r="N142" s="104" t="s">
        <v>187</v>
      </c>
    </row>
    <row r="143" spans="1:14" ht="30" x14ac:dyDescent="0.25">
      <c r="A143" s="85">
        <v>33100</v>
      </c>
      <c r="B143" s="85" t="s">
        <v>133</v>
      </c>
      <c r="C143" s="88" t="s">
        <v>102</v>
      </c>
      <c r="D143" s="77">
        <f>D144</f>
        <v>190000</v>
      </c>
      <c r="E143" s="77">
        <f t="shared" si="70"/>
        <v>-15999.98</v>
      </c>
      <c r="F143" s="77">
        <f t="shared" si="70"/>
        <v>174000.02</v>
      </c>
      <c r="G143" s="77">
        <f t="shared" si="70"/>
        <v>174000.02</v>
      </c>
      <c r="H143" s="77">
        <f t="shared" si="70"/>
        <v>174000.02</v>
      </c>
      <c r="I143" s="77">
        <f t="shared" si="70"/>
        <v>174000.02</v>
      </c>
      <c r="J143" s="77">
        <f>J144</f>
        <v>0</v>
      </c>
      <c r="K143" s="69" t="s">
        <v>194</v>
      </c>
      <c r="L143" s="78">
        <f t="shared" si="67"/>
        <v>100</v>
      </c>
      <c r="M143" s="79">
        <f t="shared" si="71"/>
        <v>100</v>
      </c>
      <c r="N143" s="80" t="s">
        <v>187</v>
      </c>
    </row>
    <row r="144" spans="1:14" ht="30" x14ac:dyDescent="0.25">
      <c r="A144" s="85">
        <v>33106</v>
      </c>
      <c r="B144" s="85" t="s">
        <v>134</v>
      </c>
      <c r="C144" s="85"/>
      <c r="D144" s="77">
        <v>190000</v>
      </c>
      <c r="E144" s="77">
        <v>-15999.98</v>
      </c>
      <c r="F144" s="77">
        <f>D144+E144</f>
        <v>174000.02</v>
      </c>
      <c r="G144" s="77">
        <v>174000.02</v>
      </c>
      <c r="H144" s="77">
        <f>G144</f>
        <v>174000.02</v>
      </c>
      <c r="I144" s="77">
        <v>174000.02</v>
      </c>
      <c r="J144" s="77">
        <f>F144-I144</f>
        <v>0</v>
      </c>
      <c r="K144" s="69" t="s">
        <v>194</v>
      </c>
      <c r="L144" s="78">
        <f t="shared" si="67"/>
        <v>100</v>
      </c>
      <c r="M144" s="79">
        <f t="shared" si="71"/>
        <v>100</v>
      </c>
      <c r="N144" s="80" t="s">
        <v>187</v>
      </c>
    </row>
    <row r="145" spans="1:14" ht="30" x14ac:dyDescent="0.25">
      <c r="A145" s="85">
        <v>33300</v>
      </c>
      <c r="B145" s="85" t="s">
        <v>135</v>
      </c>
      <c r="C145" s="86"/>
      <c r="D145" s="77">
        <f>D146</f>
        <v>0</v>
      </c>
      <c r="E145" s="77">
        <f t="shared" si="70"/>
        <v>116402.98999999999</v>
      </c>
      <c r="F145" s="77">
        <f t="shared" si="70"/>
        <v>116402.98999999999</v>
      </c>
      <c r="G145" s="77">
        <f t="shared" si="70"/>
        <v>0</v>
      </c>
      <c r="H145" s="77">
        <f t="shared" si="70"/>
        <v>0</v>
      </c>
      <c r="I145" s="77">
        <f t="shared" si="70"/>
        <v>0</v>
      </c>
      <c r="J145" s="77">
        <f>J146</f>
        <v>116402.98999999999</v>
      </c>
      <c r="K145" s="69"/>
      <c r="L145" s="78">
        <f t="shared" si="67"/>
        <v>0</v>
      </c>
      <c r="M145" s="79">
        <f t="shared" si="71"/>
        <v>0</v>
      </c>
      <c r="N145" s="80"/>
    </row>
    <row r="146" spans="1:14" ht="30" x14ac:dyDescent="0.25">
      <c r="A146" s="85">
        <v>33304</v>
      </c>
      <c r="B146" s="85" t="s">
        <v>136</v>
      </c>
      <c r="C146" s="85"/>
      <c r="D146" s="77">
        <v>0</v>
      </c>
      <c r="E146" s="77">
        <v>116402.98999999999</v>
      </c>
      <c r="F146" s="77">
        <f>D146+E146</f>
        <v>116402.98999999999</v>
      </c>
      <c r="G146" s="77">
        <v>0</v>
      </c>
      <c r="H146" s="77">
        <f>G146</f>
        <v>0</v>
      </c>
      <c r="I146" s="77">
        <v>0</v>
      </c>
      <c r="J146" s="77">
        <f>F146-I146</f>
        <v>116402.98999999999</v>
      </c>
      <c r="K146" s="69"/>
      <c r="L146" s="78">
        <f t="shared" si="67"/>
        <v>0</v>
      </c>
      <c r="M146" s="79">
        <f t="shared" si="71"/>
        <v>0</v>
      </c>
      <c r="N146" s="80"/>
    </row>
    <row r="147" spans="1:14" ht="15.75" x14ac:dyDescent="0.25">
      <c r="A147" s="85">
        <v>33400</v>
      </c>
      <c r="B147" s="85" t="s">
        <v>109</v>
      </c>
      <c r="C147" s="86"/>
      <c r="D147" s="77">
        <f>D148</f>
        <v>0</v>
      </c>
      <c r="E147" s="77">
        <f t="shared" si="70"/>
        <v>96882.06</v>
      </c>
      <c r="F147" s="77">
        <f t="shared" si="70"/>
        <v>96882.06</v>
      </c>
      <c r="G147" s="77">
        <f t="shared" si="70"/>
        <v>96882.06</v>
      </c>
      <c r="H147" s="77">
        <f t="shared" si="70"/>
        <v>96882.06</v>
      </c>
      <c r="I147" s="77">
        <f t="shared" si="70"/>
        <v>97890.18</v>
      </c>
      <c r="J147" s="77">
        <f>J148</f>
        <v>-1008.1199999999953</v>
      </c>
      <c r="K147" s="69" t="s">
        <v>194</v>
      </c>
      <c r="L147" s="78">
        <f t="shared" si="67"/>
        <v>101.04056416636888</v>
      </c>
      <c r="M147" s="79">
        <f t="shared" si="71"/>
        <v>101.04056416636888</v>
      </c>
      <c r="N147" s="80" t="s">
        <v>187</v>
      </c>
    </row>
    <row r="148" spans="1:14" ht="30" x14ac:dyDescent="0.25">
      <c r="A148" s="85">
        <v>33401</v>
      </c>
      <c r="B148" s="85" t="s">
        <v>137</v>
      </c>
      <c r="C148" s="85"/>
      <c r="D148" s="77">
        <v>0</v>
      </c>
      <c r="E148" s="77">
        <v>96882.06</v>
      </c>
      <c r="F148" s="77">
        <f>D148+E148</f>
        <v>96882.06</v>
      </c>
      <c r="G148" s="77">
        <v>96882.06</v>
      </c>
      <c r="H148" s="77">
        <f>G148</f>
        <v>96882.06</v>
      </c>
      <c r="I148" s="77">
        <v>97890.18</v>
      </c>
      <c r="J148" s="77">
        <f>F148-I148</f>
        <v>-1008.1199999999953</v>
      </c>
      <c r="K148" s="69" t="s">
        <v>194</v>
      </c>
      <c r="L148" s="78">
        <f t="shared" si="67"/>
        <v>101.04056416636888</v>
      </c>
      <c r="M148" s="79">
        <f t="shared" si="71"/>
        <v>101.04056416636888</v>
      </c>
      <c r="N148" s="80" t="s">
        <v>187</v>
      </c>
    </row>
    <row r="149" spans="1:14" ht="15.75" x14ac:dyDescent="0.25">
      <c r="A149" s="85">
        <v>33800</v>
      </c>
      <c r="B149" s="85" t="s">
        <v>138</v>
      </c>
      <c r="C149" s="86"/>
      <c r="D149" s="77">
        <f>D150</f>
        <v>780000</v>
      </c>
      <c r="E149" s="77">
        <f t="shared" si="70"/>
        <v>-56357.599999999999</v>
      </c>
      <c r="F149" s="77">
        <f t="shared" si="70"/>
        <v>723642.4</v>
      </c>
      <c r="G149" s="77">
        <f t="shared" si="70"/>
        <v>723642.64</v>
      </c>
      <c r="H149" s="77">
        <f t="shared" si="70"/>
        <v>723642.64</v>
      </c>
      <c r="I149" s="77">
        <f t="shared" si="70"/>
        <v>723642.64</v>
      </c>
      <c r="J149" s="77">
        <f>J150</f>
        <v>-0.23999999999068677</v>
      </c>
      <c r="K149" s="69" t="s">
        <v>194</v>
      </c>
      <c r="L149" s="78">
        <f t="shared" si="67"/>
        <v>100.00003316555248</v>
      </c>
      <c r="M149" s="79">
        <f t="shared" si="71"/>
        <v>100.00003316555248</v>
      </c>
      <c r="N149" s="80" t="s">
        <v>187</v>
      </c>
    </row>
    <row r="150" spans="1:14" x14ac:dyDescent="0.25">
      <c r="A150" s="85">
        <v>33801</v>
      </c>
      <c r="B150" s="85" t="s">
        <v>139</v>
      </c>
      <c r="C150" s="85"/>
      <c r="D150" s="77">
        <v>780000</v>
      </c>
      <c r="E150" s="77">
        <v>-56357.599999999999</v>
      </c>
      <c r="F150" s="77">
        <f>D150+E150</f>
        <v>723642.4</v>
      </c>
      <c r="G150" s="77">
        <v>723642.64</v>
      </c>
      <c r="H150" s="77">
        <f>G150</f>
        <v>723642.64</v>
      </c>
      <c r="I150" s="77">
        <v>723642.64</v>
      </c>
      <c r="J150" s="77">
        <f>F150-I150</f>
        <v>-0.23999999999068677</v>
      </c>
      <c r="K150" s="69" t="s">
        <v>194</v>
      </c>
      <c r="L150" s="78">
        <f t="shared" si="67"/>
        <v>100.00003316555248</v>
      </c>
      <c r="M150" s="79">
        <f t="shared" si="71"/>
        <v>100.00003316555248</v>
      </c>
      <c r="N150" s="80" t="s">
        <v>187</v>
      </c>
    </row>
    <row r="151" spans="1:14" s="53" customFormat="1" ht="31.5" x14ac:dyDescent="0.25">
      <c r="A151" s="108">
        <v>34000</v>
      </c>
      <c r="B151" s="108" t="s">
        <v>140</v>
      </c>
      <c r="C151" s="108"/>
      <c r="D151" s="109">
        <f>D152+D155</f>
        <v>91400</v>
      </c>
      <c r="E151" s="109">
        <f t="shared" ref="E151:J151" si="73">E152+E155</f>
        <v>-7418.8099999999977</v>
      </c>
      <c r="F151" s="109">
        <f t="shared" si="73"/>
        <v>83981.19</v>
      </c>
      <c r="G151" s="109">
        <f t="shared" si="73"/>
        <v>83981.19</v>
      </c>
      <c r="H151" s="109">
        <f t="shared" si="73"/>
        <v>83981.19</v>
      </c>
      <c r="I151" s="109">
        <f t="shared" si="73"/>
        <v>83981.19</v>
      </c>
      <c r="J151" s="109">
        <f t="shared" si="73"/>
        <v>0</v>
      </c>
      <c r="K151" s="69" t="s">
        <v>194</v>
      </c>
      <c r="L151" s="70">
        <f t="shared" si="67"/>
        <v>100</v>
      </c>
      <c r="M151" s="71">
        <f t="shared" si="71"/>
        <v>100</v>
      </c>
      <c r="N151" s="72" t="s">
        <v>187</v>
      </c>
    </row>
    <row r="152" spans="1:14" ht="30" x14ac:dyDescent="0.25">
      <c r="A152" s="85">
        <v>34100</v>
      </c>
      <c r="B152" s="85" t="s">
        <v>141</v>
      </c>
      <c r="C152" s="86"/>
      <c r="D152" s="77">
        <f>D153+D154</f>
        <v>56400</v>
      </c>
      <c r="E152" s="77">
        <f t="shared" ref="E152:J152" si="74">E153+E154</f>
        <v>5062.3300000000017</v>
      </c>
      <c r="F152" s="77">
        <f t="shared" si="74"/>
        <v>61462.33</v>
      </c>
      <c r="G152" s="77">
        <f t="shared" si="74"/>
        <v>61462.33</v>
      </c>
      <c r="H152" s="77">
        <f t="shared" si="74"/>
        <v>61462.33</v>
      </c>
      <c r="I152" s="77">
        <f t="shared" si="74"/>
        <v>61462.33</v>
      </c>
      <c r="J152" s="77">
        <f t="shared" si="74"/>
        <v>0</v>
      </c>
      <c r="K152" s="69" t="s">
        <v>194</v>
      </c>
      <c r="L152" s="78">
        <f t="shared" si="67"/>
        <v>100</v>
      </c>
      <c r="M152" s="79">
        <f t="shared" si="71"/>
        <v>100</v>
      </c>
      <c r="N152" s="80" t="s">
        <v>187</v>
      </c>
    </row>
    <row r="153" spans="1:14" x14ac:dyDescent="0.25">
      <c r="A153" s="85">
        <v>34101</v>
      </c>
      <c r="B153" s="85" t="s">
        <v>142</v>
      </c>
      <c r="C153" s="85"/>
      <c r="D153" s="77">
        <v>11400</v>
      </c>
      <c r="E153" s="77">
        <v>-11400</v>
      </c>
      <c r="F153" s="77">
        <f>D153+E153</f>
        <v>0</v>
      </c>
      <c r="G153" s="77">
        <v>0</v>
      </c>
      <c r="H153" s="77">
        <f>G153</f>
        <v>0</v>
      </c>
      <c r="I153" s="77">
        <v>0</v>
      </c>
      <c r="J153" s="77">
        <f>F153-I153</f>
        <v>0</v>
      </c>
      <c r="K153" s="69"/>
      <c r="L153" s="78"/>
      <c r="M153" s="79">
        <f t="shared" si="71"/>
        <v>0</v>
      </c>
      <c r="N153" s="80"/>
    </row>
    <row r="154" spans="1:14" x14ac:dyDescent="0.25">
      <c r="A154" s="85">
        <v>34102</v>
      </c>
      <c r="B154" s="85" t="s">
        <v>143</v>
      </c>
      <c r="C154" s="56"/>
      <c r="D154" s="77">
        <v>45000</v>
      </c>
      <c r="E154" s="77">
        <v>16462.330000000002</v>
      </c>
      <c r="F154" s="77">
        <f>D154+E154</f>
        <v>61462.33</v>
      </c>
      <c r="G154" s="77">
        <v>61462.33</v>
      </c>
      <c r="H154" s="77">
        <f>G154</f>
        <v>61462.33</v>
      </c>
      <c r="I154" s="77">
        <v>61462.33</v>
      </c>
      <c r="J154" s="77">
        <f>F154-I154</f>
        <v>0</v>
      </c>
      <c r="K154" s="69" t="s">
        <v>194</v>
      </c>
      <c r="L154" s="78">
        <f t="shared" ref="L154:L172" si="75">(I154/F154)*100</f>
        <v>100</v>
      </c>
      <c r="M154" s="79">
        <f t="shared" si="71"/>
        <v>100</v>
      </c>
      <c r="N154" s="80" t="s">
        <v>187</v>
      </c>
    </row>
    <row r="155" spans="1:14" ht="30" x14ac:dyDescent="0.25">
      <c r="A155" s="85">
        <v>34500</v>
      </c>
      <c r="B155" s="85" t="s">
        <v>144</v>
      </c>
      <c r="C155" s="86"/>
      <c r="D155" s="77">
        <f>D156</f>
        <v>35000</v>
      </c>
      <c r="E155" s="77">
        <f t="shared" ref="E155:I155" si="76">E156</f>
        <v>-12481.14</v>
      </c>
      <c r="F155" s="77">
        <f t="shared" si="76"/>
        <v>22518.86</v>
      </c>
      <c r="G155" s="77">
        <f t="shared" si="76"/>
        <v>22518.86</v>
      </c>
      <c r="H155" s="77">
        <f t="shared" si="76"/>
        <v>22518.86</v>
      </c>
      <c r="I155" s="77">
        <f t="shared" si="76"/>
        <v>22518.86</v>
      </c>
      <c r="J155" s="77">
        <f>J156</f>
        <v>0</v>
      </c>
      <c r="K155" s="69" t="s">
        <v>194</v>
      </c>
      <c r="L155" s="78">
        <f t="shared" si="75"/>
        <v>100</v>
      </c>
      <c r="M155" s="79">
        <f t="shared" si="71"/>
        <v>100</v>
      </c>
      <c r="N155" s="80" t="s">
        <v>187</v>
      </c>
    </row>
    <row r="156" spans="1:14" x14ac:dyDescent="0.25">
      <c r="A156" s="85">
        <v>34501</v>
      </c>
      <c r="B156" s="85" t="s">
        <v>145</v>
      </c>
      <c r="C156" s="85"/>
      <c r="D156" s="77">
        <v>35000</v>
      </c>
      <c r="E156" s="77">
        <v>-12481.14</v>
      </c>
      <c r="F156" s="77">
        <f>D156+E156</f>
        <v>22518.86</v>
      </c>
      <c r="G156" s="77">
        <v>22518.86</v>
      </c>
      <c r="H156" s="77">
        <f>G156</f>
        <v>22518.86</v>
      </c>
      <c r="I156" s="77">
        <v>22518.86</v>
      </c>
      <c r="J156" s="77">
        <f>F156-I156</f>
        <v>0</v>
      </c>
      <c r="K156" s="69" t="s">
        <v>194</v>
      </c>
      <c r="L156" s="78">
        <f t="shared" si="75"/>
        <v>100</v>
      </c>
      <c r="M156" s="79">
        <f t="shared" si="71"/>
        <v>100</v>
      </c>
      <c r="N156" s="80" t="s">
        <v>187</v>
      </c>
    </row>
    <row r="157" spans="1:14" s="53" customFormat="1" ht="31.5" x14ac:dyDescent="0.25">
      <c r="A157" s="108">
        <v>35000</v>
      </c>
      <c r="B157" s="108" t="s">
        <v>146</v>
      </c>
      <c r="C157" s="108"/>
      <c r="D157" s="109">
        <f>D158+D160+D162</f>
        <v>373487.48</v>
      </c>
      <c r="E157" s="109">
        <f t="shared" ref="E157:J157" si="77">E158+E160+E162</f>
        <v>266399.38</v>
      </c>
      <c r="F157" s="109">
        <f t="shared" si="77"/>
        <v>639886.86</v>
      </c>
      <c r="G157" s="109">
        <f t="shared" si="77"/>
        <v>1305507.76</v>
      </c>
      <c r="H157" s="109">
        <f t="shared" si="77"/>
        <v>1305507.76</v>
      </c>
      <c r="I157" s="109">
        <f t="shared" si="77"/>
        <v>1305507.76</v>
      </c>
      <c r="J157" s="109">
        <f t="shared" si="77"/>
        <v>-665620.9</v>
      </c>
      <c r="K157" s="69" t="s">
        <v>194</v>
      </c>
      <c r="L157" s="70">
        <f>(I157/F157)*100</f>
        <v>204.02165470314549</v>
      </c>
      <c r="M157" s="71">
        <f t="shared" si="71"/>
        <v>204.02165470314549</v>
      </c>
      <c r="N157" s="72" t="s">
        <v>187</v>
      </c>
    </row>
    <row r="158" spans="1:14" ht="30" x14ac:dyDescent="0.25">
      <c r="A158" s="85">
        <v>35100</v>
      </c>
      <c r="B158" s="85" t="s">
        <v>147</v>
      </c>
      <c r="C158" s="86"/>
      <c r="D158" s="77">
        <f>D159</f>
        <v>210000</v>
      </c>
      <c r="E158" s="77">
        <f t="shared" ref="E158:I162" si="78">E159</f>
        <v>151664.4</v>
      </c>
      <c r="F158" s="77">
        <f t="shared" si="78"/>
        <v>361664.4</v>
      </c>
      <c r="G158" s="77">
        <f t="shared" si="78"/>
        <v>960065.8</v>
      </c>
      <c r="H158" s="77">
        <f t="shared" si="78"/>
        <v>960065.8</v>
      </c>
      <c r="I158" s="77">
        <f t="shared" si="78"/>
        <v>960065.8</v>
      </c>
      <c r="J158" s="77">
        <f>J159</f>
        <v>-598401.4</v>
      </c>
      <c r="K158" s="69" t="s">
        <v>194</v>
      </c>
      <c r="L158" s="78">
        <f t="shared" si="75"/>
        <v>265.45764526450483</v>
      </c>
      <c r="M158" s="79">
        <f t="shared" si="71"/>
        <v>265.45764526450483</v>
      </c>
      <c r="N158" s="80" t="s">
        <v>187</v>
      </c>
    </row>
    <row r="159" spans="1:14" ht="30" x14ac:dyDescent="0.25">
      <c r="A159" s="85">
        <v>35101</v>
      </c>
      <c r="B159" s="85" t="s">
        <v>148</v>
      </c>
      <c r="C159" s="85"/>
      <c r="D159" s="77">
        <v>210000</v>
      </c>
      <c r="E159" s="77">
        <v>151664.4</v>
      </c>
      <c r="F159" s="77">
        <f>D159+E159</f>
        <v>361664.4</v>
      </c>
      <c r="G159" s="77">
        <v>960065.8</v>
      </c>
      <c r="H159" s="77">
        <f>G159</f>
        <v>960065.8</v>
      </c>
      <c r="I159" s="77">
        <v>960065.8</v>
      </c>
      <c r="J159" s="77">
        <f>F159-I159</f>
        <v>-598401.4</v>
      </c>
      <c r="K159" s="69" t="s">
        <v>194</v>
      </c>
      <c r="L159" s="78">
        <f t="shared" si="75"/>
        <v>265.45764526450483</v>
      </c>
      <c r="M159" s="79">
        <f t="shared" si="71"/>
        <v>265.45764526450483</v>
      </c>
      <c r="N159" s="80" t="s">
        <v>187</v>
      </c>
    </row>
    <row r="160" spans="1:14" ht="30" x14ac:dyDescent="0.25">
      <c r="A160" s="85">
        <v>35200</v>
      </c>
      <c r="B160" s="85" t="s">
        <v>149</v>
      </c>
      <c r="C160" s="86"/>
      <c r="D160" s="77">
        <f>D161</f>
        <v>96287.48</v>
      </c>
      <c r="E160" s="77">
        <f t="shared" si="78"/>
        <v>92742.59</v>
      </c>
      <c r="F160" s="77">
        <f t="shared" si="78"/>
        <v>189030.07</v>
      </c>
      <c r="G160" s="77">
        <f t="shared" si="78"/>
        <v>291369.95</v>
      </c>
      <c r="H160" s="77">
        <f t="shared" si="78"/>
        <v>291369.95</v>
      </c>
      <c r="I160" s="77">
        <f t="shared" si="78"/>
        <v>291369.95</v>
      </c>
      <c r="J160" s="77">
        <f>J161</f>
        <v>-102339.88</v>
      </c>
      <c r="K160" s="69" t="s">
        <v>194</v>
      </c>
      <c r="L160" s="78">
        <f t="shared" si="75"/>
        <v>154.13947103759736</v>
      </c>
      <c r="M160" s="79">
        <f t="shared" si="71"/>
        <v>154.13947103759736</v>
      </c>
      <c r="N160" s="80" t="s">
        <v>187</v>
      </c>
    </row>
    <row r="161" spans="1:14" ht="30" x14ac:dyDescent="0.25">
      <c r="A161" s="85">
        <v>35201</v>
      </c>
      <c r="B161" s="85" t="s">
        <v>150</v>
      </c>
      <c r="C161" s="85"/>
      <c r="D161" s="77">
        <v>96287.48</v>
      </c>
      <c r="E161" s="77">
        <v>92742.59</v>
      </c>
      <c r="F161" s="77">
        <f>D161+E161</f>
        <v>189030.07</v>
      </c>
      <c r="G161" s="77">
        <v>291369.95</v>
      </c>
      <c r="H161" s="77">
        <f>G161</f>
        <v>291369.95</v>
      </c>
      <c r="I161" s="77">
        <v>291369.95</v>
      </c>
      <c r="J161" s="77">
        <f>F161-I161</f>
        <v>-102339.88</v>
      </c>
      <c r="K161" s="69" t="s">
        <v>194</v>
      </c>
      <c r="L161" s="78">
        <f t="shared" si="75"/>
        <v>154.13947103759736</v>
      </c>
      <c r="M161" s="79">
        <f t="shared" si="71"/>
        <v>154.13947103759736</v>
      </c>
      <c r="N161" s="80" t="s">
        <v>187</v>
      </c>
    </row>
    <row r="162" spans="1:14" ht="30" x14ac:dyDescent="0.25">
      <c r="A162" s="85">
        <v>35500</v>
      </c>
      <c r="B162" s="85" t="s">
        <v>151</v>
      </c>
      <c r="C162" s="86"/>
      <c r="D162" s="77">
        <f>D163</f>
        <v>67200</v>
      </c>
      <c r="E162" s="77">
        <f t="shared" si="78"/>
        <v>21992.39</v>
      </c>
      <c r="F162" s="77">
        <f t="shared" si="78"/>
        <v>89192.39</v>
      </c>
      <c r="G162" s="77">
        <f t="shared" si="78"/>
        <v>54072.01</v>
      </c>
      <c r="H162" s="77">
        <f t="shared" si="78"/>
        <v>54072.01</v>
      </c>
      <c r="I162" s="77">
        <f t="shared" si="78"/>
        <v>54072.01</v>
      </c>
      <c r="J162" s="77">
        <f>J163</f>
        <v>35120.379999999997</v>
      </c>
      <c r="K162" s="69" t="s">
        <v>194</v>
      </c>
      <c r="L162" s="78">
        <f t="shared" si="75"/>
        <v>60.624017362916284</v>
      </c>
      <c r="M162" s="79">
        <f t="shared" si="71"/>
        <v>60.624017362916284</v>
      </c>
      <c r="N162" s="80" t="s">
        <v>188</v>
      </c>
    </row>
    <row r="163" spans="1:14" ht="30" x14ac:dyDescent="0.25">
      <c r="A163" s="85">
        <v>35501</v>
      </c>
      <c r="B163" s="85" t="s">
        <v>152</v>
      </c>
      <c r="C163" s="85"/>
      <c r="D163" s="77">
        <v>67200</v>
      </c>
      <c r="E163" s="77">
        <v>21992.39</v>
      </c>
      <c r="F163" s="77">
        <f>D163+E163</f>
        <v>89192.39</v>
      </c>
      <c r="G163" s="77">
        <v>54072.01</v>
      </c>
      <c r="H163" s="77">
        <f>G163</f>
        <v>54072.01</v>
      </c>
      <c r="I163" s="77">
        <v>54072.01</v>
      </c>
      <c r="J163" s="77">
        <f>F163-I163</f>
        <v>35120.379999999997</v>
      </c>
      <c r="K163" s="69" t="s">
        <v>194</v>
      </c>
      <c r="L163" s="78">
        <f t="shared" si="75"/>
        <v>60.624017362916284</v>
      </c>
      <c r="M163" s="79">
        <f t="shared" si="71"/>
        <v>60.624017362916284</v>
      </c>
      <c r="N163" s="80" t="s">
        <v>188</v>
      </c>
    </row>
    <row r="164" spans="1:14" ht="31.5" x14ac:dyDescent="0.25">
      <c r="A164" s="108">
        <v>37000</v>
      </c>
      <c r="B164" s="108" t="s">
        <v>153</v>
      </c>
      <c r="C164" s="108"/>
      <c r="D164" s="109">
        <f>D165</f>
        <v>192333.96</v>
      </c>
      <c r="E164" s="109">
        <f t="shared" ref="E164:J170" si="79">E165</f>
        <v>67568.929999999993</v>
      </c>
      <c r="F164" s="109">
        <f t="shared" si="79"/>
        <v>259902.88999999998</v>
      </c>
      <c r="G164" s="109">
        <f t="shared" si="79"/>
        <v>240765.03</v>
      </c>
      <c r="H164" s="109">
        <f t="shared" si="79"/>
        <v>240765.03</v>
      </c>
      <c r="I164" s="109">
        <f t="shared" si="79"/>
        <v>240765.03</v>
      </c>
      <c r="J164" s="109">
        <f t="shared" si="79"/>
        <v>19137.859999999986</v>
      </c>
      <c r="K164" s="69" t="s">
        <v>194</v>
      </c>
      <c r="L164" s="70">
        <f t="shared" si="75"/>
        <v>92.63653436096844</v>
      </c>
      <c r="M164" s="71">
        <f t="shared" si="71"/>
        <v>92.63653436096844</v>
      </c>
      <c r="N164" s="72" t="s">
        <v>187</v>
      </c>
    </row>
    <row r="165" spans="1:14" ht="15.75" x14ac:dyDescent="0.25">
      <c r="A165" s="85">
        <v>37500</v>
      </c>
      <c r="B165" s="85" t="s">
        <v>154</v>
      </c>
      <c r="C165" s="86"/>
      <c r="D165" s="77">
        <f>D166</f>
        <v>192333.96</v>
      </c>
      <c r="E165" s="77">
        <f t="shared" si="79"/>
        <v>67568.929999999993</v>
      </c>
      <c r="F165" s="77">
        <f t="shared" si="79"/>
        <v>259902.88999999998</v>
      </c>
      <c r="G165" s="77">
        <f t="shared" si="79"/>
        <v>240765.03</v>
      </c>
      <c r="H165" s="77">
        <f t="shared" si="79"/>
        <v>240765.03</v>
      </c>
      <c r="I165" s="77">
        <f t="shared" si="79"/>
        <v>240765.03</v>
      </c>
      <c r="J165" s="77">
        <f>J166</f>
        <v>19137.859999999986</v>
      </c>
      <c r="K165" s="69" t="s">
        <v>194</v>
      </c>
      <c r="L165" s="78">
        <f t="shared" si="75"/>
        <v>92.63653436096844</v>
      </c>
      <c r="M165" s="79">
        <f t="shared" si="71"/>
        <v>92.63653436096844</v>
      </c>
      <c r="N165" s="80" t="s">
        <v>187</v>
      </c>
    </row>
    <row r="166" spans="1:14" x14ac:dyDescent="0.25">
      <c r="A166" s="85">
        <v>37501</v>
      </c>
      <c r="B166" s="85" t="s">
        <v>155</v>
      </c>
      <c r="C166" s="85"/>
      <c r="D166" s="77">
        <v>192333.96</v>
      </c>
      <c r="E166" s="77">
        <v>67568.929999999993</v>
      </c>
      <c r="F166" s="77">
        <f>D166+E166</f>
        <v>259902.88999999998</v>
      </c>
      <c r="G166" s="77">
        <v>240765.03</v>
      </c>
      <c r="H166" s="77">
        <f>G166</f>
        <v>240765.03</v>
      </c>
      <c r="I166" s="77">
        <v>240765.03</v>
      </c>
      <c r="J166" s="77">
        <f>F166-I166</f>
        <v>19137.859999999986</v>
      </c>
      <c r="K166" s="69" t="s">
        <v>194</v>
      </c>
      <c r="L166" s="78">
        <f t="shared" si="75"/>
        <v>92.63653436096844</v>
      </c>
      <c r="M166" s="79">
        <f t="shared" si="71"/>
        <v>92.63653436096844</v>
      </c>
      <c r="N166" s="80" t="s">
        <v>187</v>
      </c>
    </row>
    <row r="167" spans="1:14" ht="15.75" x14ac:dyDescent="0.25">
      <c r="A167" s="86">
        <v>39000</v>
      </c>
      <c r="B167" s="86" t="s">
        <v>45</v>
      </c>
      <c r="C167" s="86"/>
      <c r="D167" s="110">
        <f>D168+D170</f>
        <v>275483.2</v>
      </c>
      <c r="E167" s="110">
        <f t="shared" ref="E167:I167" si="80">E168+E170</f>
        <v>-47740.83</v>
      </c>
      <c r="F167" s="110">
        <f t="shared" si="80"/>
        <v>227742.37</v>
      </c>
      <c r="G167" s="110">
        <f t="shared" si="80"/>
        <v>128152.01</v>
      </c>
      <c r="H167" s="110">
        <f t="shared" si="80"/>
        <v>128152.01</v>
      </c>
      <c r="I167" s="110">
        <f t="shared" si="80"/>
        <v>128152.01</v>
      </c>
      <c r="J167" s="110">
        <f>J168+J170</f>
        <v>99590.36</v>
      </c>
      <c r="K167" s="69" t="s">
        <v>194</v>
      </c>
      <c r="L167" s="111">
        <f t="shared" si="75"/>
        <v>56.270605245743241</v>
      </c>
      <c r="M167" s="112">
        <f t="shared" si="71"/>
        <v>56.270605245743241</v>
      </c>
      <c r="N167" s="113" t="s">
        <v>188</v>
      </c>
    </row>
    <row r="168" spans="1:14" ht="15.75" x14ac:dyDescent="0.25">
      <c r="A168" s="85">
        <v>39200</v>
      </c>
      <c r="B168" s="85" t="s">
        <v>156</v>
      </c>
      <c r="C168" s="86"/>
      <c r="D168" s="77">
        <f>D169</f>
        <v>8500</v>
      </c>
      <c r="E168" s="77">
        <f>E169</f>
        <v>9660</v>
      </c>
      <c r="F168" s="77">
        <f t="shared" si="79"/>
        <v>18160</v>
      </c>
      <c r="G168" s="77">
        <f t="shared" si="79"/>
        <v>3136</v>
      </c>
      <c r="H168" s="77">
        <f t="shared" si="79"/>
        <v>3136</v>
      </c>
      <c r="I168" s="77">
        <f t="shared" si="79"/>
        <v>3136</v>
      </c>
      <c r="J168" s="77">
        <f>J169</f>
        <v>15024</v>
      </c>
      <c r="K168" s="69" t="s">
        <v>194</v>
      </c>
      <c r="L168" s="78">
        <f t="shared" si="75"/>
        <v>17.268722466960352</v>
      </c>
      <c r="M168" s="79">
        <f t="shared" si="71"/>
        <v>17.268722466960352</v>
      </c>
      <c r="N168" s="80" t="s">
        <v>189</v>
      </c>
    </row>
    <row r="169" spans="1:14" ht="30" x14ac:dyDescent="0.25">
      <c r="A169" s="85">
        <v>39202</v>
      </c>
      <c r="B169" s="85" t="s">
        <v>157</v>
      </c>
      <c r="C169" s="85"/>
      <c r="D169" s="77">
        <v>8500</v>
      </c>
      <c r="E169" s="77">
        <v>9660</v>
      </c>
      <c r="F169" s="77">
        <f>D169+E169</f>
        <v>18160</v>
      </c>
      <c r="G169" s="77">
        <v>3136</v>
      </c>
      <c r="H169" s="77">
        <f>G169</f>
        <v>3136</v>
      </c>
      <c r="I169" s="77">
        <v>3136</v>
      </c>
      <c r="J169" s="77">
        <f>F169-I169</f>
        <v>15024</v>
      </c>
      <c r="K169" s="69" t="s">
        <v>194</v>
      </c>
      <c r="L169" s="78">
        <f t="shared" si="75"/>
        <v>17.268722466960352</v>
      </c>
      <c r="M169" s="79">
        <f t="shared" si="71"/>
        <v>17.268722466960352</v>
      </c>
      <c r="N169" s="80" t="s">
        <v>189</v>
      </c>
    </row>
    <row r="170" spans="1:14" ht="15.75" x14ac:dyDescent="0.25">
      <c r="A170" s="85">
        <v>39800</v>
      </c>
      <c r="B170" s="85" t="s">
        <v>158</v>
      </c>
      <c r="C170" s="86"/>
      <c r="D170" s="77">
        <f>D171</f>
        <v>266983.2</v>
      </c>
      <c r="E170" s="77">
        <f t="shared" si="79"/>
        <v>-57400.83</v>
      </c>
      <c r="F170" s="77">
        <f t="shared" si="79"/>
        <v>209582.37</v>
      </c>
      <c r="G170" s="77">
        <f t="shared" si="79"/>
        <v>125016.01</v>
      </c>
      <c r="H170" s="77">
        <f t="shared" si="79"/>
        <v>125016.01</v>
      </c>
      <c r="I170" s="77">
        <f t="shared" si="79"/>
        <v>125016.01</v>
      </c>
      <c r="J170" s="77">
        <f>J171</f>
        <v>84566.36</v>
      </c>
      <c r="K170" s="69" t="s">
        <v>194</v>
      </c>
      <c r="L170" s="78">
        <f t="shared" si="75"/>
        <v>59.650060260316742</v>
      </c>
      <c r="M170" s="79">
        <f t="shared" si="71"/>
        <v>59.650060260316742</v>
      </c>
      <c r="N170" s="80" t="s">
        <v>188</v>
      </c>
    </row>
    <row r="171" spans="1:14" x14ac:dyDescent="0.25">
      <c r="A171" s="85">
        <v>39801</v>
      </c>
      <c r="B171" s="85" t="s">
        <v>159</v>
      </c>
      <c r="C171" s="85"/>
      <c r="D171" s="77">
        <v>266983.2</v>
      </c>
      <c r="E171" s="77">
        <v>-57400.83</v>
      </c>
      <c r="F171" s="77">
        <f>D171+E171</f>
        <v>209582.37</v>
      </c>
      <c r="G171" s="77">
        <v>125016.01</v>
      </c>
      <c r="H171" s="77">
        <f>G171</f>
        <v>125016.01</v>
      </c>
      <c r="I171" s="77">
        <v>125016.01</v>
      </c>
      <c r="J171" s="77">
        <f>F171-I171</f>
        <v>84566.36</v>
      </c>
      <c r="K171" s="69" t="s">
        <v>194</v>
      </c>
      <c r="L171" s="78">
        <f t="shared" si="75"/>
        <v>59.650060260316742</v>
      </c>
      <c r="M171" s="79">
        <f t="shared" si="71"/>
        <v>59.650060260316742</v>
      </c>
      <c r="N171" s="80" t="s">
        <v>188</v>
      </c>
    </row>
    <row r="172" spans="1:14" ht="15.75" x14ac:dyDescent="0.25">
      <c r="A172" s="56"/>
      <c r="B172" s="162" t="s">
        <v>46</v>
      </c>
      <c r="C172" s="162"/>
      <c r="D172" s="114">
        <f>D95+D99+D124</f>
        <v>3699313.12</v>
      </c>
      <c r="E172" s="114">
        <f t="shared" ref="E172:I172" si="81">E95+E99+E124</f>
        <v>1692239.99</v>
      </c>
      <c r="F172" s="114">
        <f t="shared" si="81"/>
        <v>5391553.1100000003</v>
      </c>
      <c r="G172" s="114">
        <f t="shared" si="81"/>
        <v>5787763.0599999996</v>
      </c>
      <c r="H172" s="114">
        <f t="shared" si="81"/>
        <v>5787763.0599999996</v>
      </c>
      <c r="I172" s="114">
        <f t="shared" si="81"/>
        <v>5788471.4799999995</v>
      </c>
      <c r="J172" s="114">
        <f>J95+J99+J124</f>
        <v>-396918.37000000011</v>
      </c>
      <c r="K172" s="69" t="s">
        <v>194</v>
      </c>
      <c r="L172" s="95">
        <f t="shared" si="75"/>
        <v>107.36185588645716</v>
      </c>
      <c r="M172" s="79">
        <f t="shared" si="71"/>
        <v>107.36185588645716</v>
      </c>
      <c r="N172" s="97" t="s">
        <v>188</v>
      </c>
    </row>
    <row r="173" spans="1:14" x14ac:dyDescent="0.25">
      <c r="A173" s="56"/>
      <c r="B173" s="56"/>
      <c r="C173" s="56"/>
      <c r="D173" s="77"/>
      <c r="E173" s="77">
        <f>E200-E172</f>
        <v>0</v>
      </c>
      <c r="F173" s="77"/>
      <c r="G173" s="77"/>
      <c r="H173" s="77"/>
      <c r="I173" s="77"/>
      <c r="J173" s="77"/>
      <c r="K173" s="69"/>
      <c r="L173" s="78"/>
      <c r="M173" s="79">
        <f t="shared" si="71"/>
        <v>0</v>
      </c>
      <c r="N173" s="80"/>
    </row>
    <row r="174" spans="1:14" ht="15" customHeight="1" x14ac:dyDescent="0.25">
      <c r="A174" s="56"/>
      <c r="B174" s="165" t="s">
        <v>97</v>
      </c>
      <c r="C174" s="165"/>
      <c r="D174" s="63" t="s">
        <v>2</v>
      </c>
      <c r="E174" s="63" t="s">
        <v>98</v>
      </c>
      <c r="F174" s="166" t="s">
        <v>3</v>
      </c>
      <c r="G174" s="63" t="s">
        <v>4</v>
      </c>
      <c r="H174" s="63" t="s">
        <v>5</v>
      </c>
      <c r="I174" s="63" t="s">
        <v>6</v>
      </c>
      <c r="J174" s="167" t="s">
        <v>99</v>
      </c>
      <c r="K174" s="69"/>
      <c r="L174" s="78"/>
      <c r="M174" s="79">
        <f t="shared" si="71"/>
        <v>0</v>
      </c>
      <c r="N174" s="80"/>
    </row>
    <row r="175" spans="1:14" x14ac:dyDescent="0.25">
      <c r="A175" s="56"/>
      <c r="B175" s="165"/>
      <c r="C175" s="165"/>
      <c r="D175" s="64"/>
      <c r="E175" s="64"/>
      <c r="F175" s="166"/>
      <c r="G175" s="64"/>
      <c r="H175" s="65"/>
      <c r="I175" s="64"/>
      <c r="J175" s="167"/>
      <c r="K175" s="69"/>
      <c r="L175" s="78"/>
      <c r="M175" s="79">
        <f t="shared" si="71"/>
        <v>0</v>
      </c>
      <c r="N175" s="80"/>
    </row>
    <row r="176" spans="1:14" ht="15.75" x14ac:dyDescent="0.25">
      <c r="A176" s="66"/>
      <c r="B176" s="160" t="s">
        <v>160</v>
      </c>
      <c r="C176" s="160"/>
      <c r="D176" s="66"/>
      <c r="E176" s="66"/>
      <c r="F176" s="66"/>
      <c r="G176" s="66"/>
      <c r="H176" s="66"/>
      <c r="I176" s="66"/>
      <c r="J176" s="66"/>
      <c r="K176" s="69"/>
      <c r="L176" s="78"/>
      <c r="M176" s="79">
        <f t="shared" si="71"/>
        <v>0</v>
      </c>
      <c r="N176" s="80"/>
    </row>
    <row r="177" spans="1:14" ht="15.75" x14ac:dyDescent="0.25">
      <c r="A177" s="115" t="s">
        <v>47</v>
      </c>
      <c r="B177" s="115" t="s">
        <v>48</v>
      </c>
      <c r="C177" s="115"/>
      <c r="D177" s="116">
        <f>D178+D181+D184</f>
        <v>0</v>
      </c>
      <c r="E177" s="116">
        <f>E178+E181+E184</f>
        <v>223448.9</v>
      </c>
      <c r="F177" s="116">
        <f t="shared" ref="F177:J177" si="82">F178+F181+F184</f>
        <v>223448.9</v>
      </c>
      <c r="G177" s="116">
        <f t="shared" si="82"/>
        <v>0</v>
      </c>
      <c r="H177" s="116">
        <f t="shared" si="82"/>
        <v>0</v>
      </c>
      <c r="I177" s="116">
        <f t="shared" si="82"/>
        <v>0</v>
      </c>
      <c r="J177" s="116">
        <f t="shared" si="82"/>
        <v>223448.9</v>
      </c>
      <c r="K177" s="69"/>
      <c r="L177" s="78">
        <f t="shared" ref="L177:L190" si="83">(I177/F177)*100</f>
        <v>0</v>
      </c>
      <c r="M177" s="79">
        <f t="shared" si="71"/>
        <v>0</v>
      </c>
      <c r="N177" s="80"/>
    </row>
    <row r="178" spans="1:14" ht="45" x14ac:dyDescent="0.25">
      <c r="A178" s="60" t="s">
        <v>49</v>
      </c>
      <c r="B178" s="60" t="s">
        <v>50</v>
      </c>
      <c r="C178" s="60"/>
      <c r="D178" s="99">
        <f>D179+D181+D183</f>
        <v>0</v>
      </c>
      <c r="E178" s="99">
        <f>E179</f>
        <v>150000</v>
      </c>
      <c r="F178" s="99">
        <f t="shared" ref="F178:G179" si="84">F179</f>
        <v>150000</v>
      </c>
      <c r="G178" s="99">
        <f>G179+G181+G183</f>
        <v>0</v>
      </c>
      <c r="H178" s="99">
        <f t="shared" ref="H178" si="85">H179+H181+H183</f>
        <v>0</v>
      </c>
      <c r="I178" s="99">
        <f>I179+I183+I181</f>
        <v>0</v>
      </c>
      <c r="J178" s="99">
        <f>J179</f>
        <v>150000</v>
      </c>
      <c r="K178" s="69"/>
      <c r="L178" s="78">
        <f t="shared" si="83"/>
        <v>0</v>
      </c>
      <c r="M178" s="79">
        <f t="shared" si="71"/>
        <v>0</v>
      </c>
      <c r="N178" s="80"/>
    </row>
    <row r="179" spans="1:14" ht="28.5" x14ac:dyDescent="0.25">
      <c r="A179" s="75" t="s">
        <v>51</v>
      </c>
      <c r="B179" s="75" t="s">
        <v>52</v>
      </c>
      <c r="C179" s="75"/>
      <c r="D179" s="77">
        <f>D180</f>
        <v>0</v>
      </c>
      <c r="E179" s="77">
        <f>E180</f>
        <v>150000</v>
      </c>
      <c r="F179" s="77">
        <f t="shared" si="84"/>
        <v>150000</v>
      </c>
      <c r="G179" s="77">
        <f t="shared" si="84"/>
        <v>0</v>
      </c>
      <c r="H179" s="77">
        <f>H180</f>
        <v>0</v>
      </c>
      <c r="I179" s="77">
        <f t="shared" ref="I179:I186" si="86">H179</f>
        <v>0</v>
      </c>
      <c r="J179" s="77">
        <f>J180</f>
        <v>150000</v>
      </c>
      <c r="K179" s="69"/>
      <c r="L179" s="78">
        <f t="shared" si="83"/>
        <v>0</v>
      </c>
      <c r="M179" s="79">
        <f t="shared" si="71"/>
        <v>0</v>
      </c>
      <c r="N179" s="80"/>
    </row>
    <row r="180" spans="1:14" x14ac:dyDescent="0.25">
      <c r="A180" s="75" t="s">
        <v>53</v>
      </c>
      <c r="B180" s="75" t="s">
        <v>54</v>
      </c>
      <c r="C180" s="75"/>
      <c r="D180" s="77">
        <v>0</v>
      </c>
      <c r="E180" s="77">
        <v>150000</v>
      </c>
      <c r="F180" s="77">
        <f>D180+E180</f>
        <v>150000</v>
      </c>
      <c r="G180" s="77">
        <v>0</v>
      </c>
      <c r="H180" s="77">
        <f>G180</f>
        <v>0</v>
      </c>
      <c r="I180" s="77">
        <f t="shared" si="86"/>
        <v>0</v>
      </c>
      <c r="J180" s="77">
        <f>F180-I180</f>
        <v>150000</v>
      </c>
      <c r="K180" s="69"/>
      <c r="L180" s="78">
        <f t="shared" si="83"/>
        <v>0</v>
      </c>
      <c r="M180" s="79">
        <f t="shared" si="71"/>
        <v>0</v>
      </c>
      <c r="N180" s="80"/>
    </row>
    <row r="181" spans="1:14" ht="30" x14ac:dyDescent="0.25">
      <c r="A181" s="60" t="s">
        <v>73</v>
      </c>
      <c r="B181" s="60" t="s">
        <v>74</v>
      </c>
      <c r="C181" s="60"/>
      <c r="D181" s="99">
        <f>D182</f>
        <v>0</v>
      </c>
      <c r="E181" s="99">
        <f>E182</f>
        <v>35639.839999999997</v>
      </c>
      <c r="F181" s="99">
        <f t="shared" ref="E181:G182" si="87">F182</f>
        <v>35639.839999999997</v>
      </c>
      <c r="G181" s="99">
        <f t="shared" si="87"/>
        <v>0</v>
      </c>
      <c r="H181" s="99">
        <f>H182</f>
        <v>0</v>
      </c>
      <c r="I181" s="99">
        <f t="shared" si="86"/>
        <v>0</v>
      </c>
      <c r="J181" s="99">
        <f>J182</f>
        <v>35639.839999999997</v>
      </c>
      <c r="K181" s="69"/>
      <c r="L181" s="78">
        <f t="shared" si="83"/>
        <v>0</v>
      </c>
      <c r="M181" s="79">
        <f t="shared" si="71"/>
        <v>0</v>
      </c>
      <c r="N181" s="80"/>
    </row>
    <row r="182" spans="1:14" ht="28.5" x14ac:dyDescent="0.25">
      <c r="A182" s="75" t="s">
        <v>75</v>
      </c>
      <c r="B182" s="75" t="s">
        <v>76</v>
      </c>
      <c r="C182" s="75"/>
      <c r="D182" s="77">
        <f>D183</f>
        <v>0</v>
      </c>
      <c r="E182" s="77">
        <f t="shared" si="87"/>
        <v>35639.839999999997</v>
      </c>
      <c r="F182" s="77">
        <f>D182+E182</f>
        <v>35639.839999999997</v>
      </c>
      <c r="G182" s="77">
        <f t="shared" si="87"/>
        <v>0</v>
      </c>
      <c r="H182" s="77">
        <f>H183</f>
        <v>0</v>
      </c>
      <c r="I182" s="77">
        <f t="shared" si="86"/>
        <v>0</v>
      </c>
      <c r="J182" s="77">
        <f>J183</f>
        <v>35639.839999999997</v>
      </c>
      <c r="K182" s="69"/>
      <c r="L182" s="78">
        <f t="shared" si="83"/>
        <v>0</v>
      </c>
      <c r="M182" s="79">
        <f t="shared" si="71"/>
        <v>0</v>
      </c>
      <c r="N182" s="80"/>
    </row>
    <row r="183" spans="1:14" x14ac:dyDescent="0.25">
      <c r="A183" s="75" t="s">
        <v>77</v>
      </c>
      <c r="B183" s="75" t="s">
        <v>78</v>
      </c>
      <c r="C183" s="75"/>
      <c r="D183" s="77">
        <v>0</v>
      </c>
      <c r="E183" s="77">
        <v>35639.839999999997</v>
      </c>
      <c r="F183" s="77">
        <f>D183+E183</f>
        <v>35639.839999999997</v>
      </c>
      <c r="G183" s="77">
        <v>0</v>
      </c>
      <c r="H183" s="77">
        <f>G183</f>
        <v>0</v>
      </c>
      <c r="I183" s="77">
        <f t="shared" si="86"/>
        <v>0</v>
      </c>
      <c r="J183" s="77">
        <f>F183-I183</f>
        <v>35639.839999999997</v>
      </c>
      <c r="K183" s="69"/>
      <c r="L183" s="78">
        <f t="shared" si="83"/>
        <v>0</v>
      </c>
      <c r="M183" s="79">
        <f t="shared" si="71"/>
        <v>0</v>
      </c>
      <c r="N183" s="80"/>
    </row>
    <row r="184" spans="1:14" ht="30" x14ac:dyDescent="0.25">
      <c r="A184" s="98">
        <v>27000</v>
      </c>
      <c r="B184" s="60" t="s">
        <v>161</v>
      </c>
      <c r="C184" s="60"/>
      <c r="D184" s="99">
        <f>D185</f>
        <v>0</v>
      </c>
      <c r="E184" s="99">
        <f>E185</f>
        <v>37809.06</v>
      </c>
      <c r="F184" s="99">
        <f t="shared" ref="E184:G185" si="88">F185</f>
        <v>37809.06</v>
      </c>
      <c r="G184" s="99">
        <f t="shared" si="88"/>
        <v>0</v>
      </c>
      <c r="H184" s="99">
        <f>H185</f>
        <v>0</v>
      </c>
      <c r="I184" s="99">
        <f t="shared" si="86"/>
        <v>0</v>
      </c>
      <c r="J184" s="99">
        <f>J185</f>
        <v>37809.06</v>
      </c>
      <c r="K184" s="69"/>
      <c r="L184" s="78">
        <f t="shared" si="83"/>
        <v>0</v>
      </c>
      <c r="M184" s="79">
        <f t="shared" si="71"/>
        <v>0</v>
      </c>
      <c r="N184" s="80"/>
    </row>
    <row r="185" spans="1:14" x14ac:dyDescent="0.25">
      <c r="A185" s="84">
        <v>27100</v>
      </c>
      <c r="B185" s="75" t="s">
        <v>162</v>
      </c>
      <c r="C185" s="75"/>
      <c r="D185" s="77">
        <f>D186</f>
        <v>0</v>
      </c>
      <c r="E185" s="77">
        <f t="shared" si="88"/>
        <v>37809.06</v>
      </c>
      <c r="F185" s="77">
        <f>D185+E185</f>
        <v>37809.06</v>
      </c>
      <c r="G185" s="77">
        <f t="shared" si="88"/>
        <v>0</v>
      </c>
      <c r="H185" s="77">
        <f>H186</f>
        <v>0</v>
      </c>
      <c r="I185" s="77">
        <f t="shared" si="86"/>
        <v>0</v>
      </c>
      <c r="J185" s="77">
        <f>J186</f>
        <v>37809.06</v>
      </c>
      <c r="K185" s="69"/>
      <c r="L185" s="78">
        <f t="shared" si="83"/>
        <v>0</v>
      </c>
      <c r="M185" s="79">
        <f t="shared" si="71"/>
        <v>0</v>
      </c>
      <c r="N185" s="80"/>
    </row>
    <row r="186" spans="1:14" x14ac:dyDescent="0.25">
      <c r="A186" s="84">
        <v>27101</v>
      </c>
      <c r="B186" s="75" t="s">
        <v>174</v>
      </c>
      <c r="C186" s="75"/>
      <c r="D186" s="77">
        <v>0</v>
      </c>
      <c r="E186" s="77">
        <v>37809.06</v>
      </c>
      <c r="F186" s="77">
        <f>D186+E186</f>
        <v>37809.06</v>
      </c>
      <c r="G186" s="77">
        <v>0</v>
      </c>
      <c r="H186" s="77">
        <f>G186</f>
        <v>0</v>
      </c>
      <c r="I186" s="77">
        <f t="shared" si="86"/>
        <v>0</v>
      </c>
      <c r="J186" s="77">
        <f>F186-I186</f>
        <v>37809.06</v>
      </c>
      <c r="K186" s="69"/>
      <c r="L186" s="78">
        <f t="shared" si="83"/>
        <v>0</v>
      </c>
      <c r="M186" s="79">
        <f t="shared" si="71"/>
        <v>0</v>
      </c>
      <c r="N186" s="80"/>
    </row>
    <row r="187" spans="1:14" ht="15.75" x14ac:dyDescent="0.25">
      <c r="A187" s="117">
        <v>30000</v>
      </c>
      <c r="B187" s="161" t="s">
        <v>44</v>
      </c>
      <c r="C187" s="161"/>
      <c r="D187" s="118">
        <f>D188+D191+D194+D197</f>
        <v>0</v>
      </c>
      <c r="E187" s="118">
        <f t="shared" ref="E187:J187" si="89">E188+E191+E194+E197</f>
        <v>1468791.09</v>
      </c>
      <c r="F187" s="118">
        <f t="shared" si="89"/>
        <v>1468791.09</v>
      </c>
      <c r="G187" s="118">
        <f t="shared" si="89"/>
        <v>896570.24</v>
      </c>
      <c r="H187" s="118">
        <f t="shared" si="89"/>
        <v>896570.24</v>
      </c>
      <c r="I187" s="118">
        <f t="shared" si="89"/>
        <v>896570.24</v>
      </c>
      <c r="J187" s="118">
        <f t="shared" si="89"/>
        <v>572220.85000000009</v>
      </c>
      <c r="K187" s="69" t="s">
        <v>194</v>
      </c>
      <c r="L187" s="111">
        <f t="shared" si="83"/>
        <v>61.041372466386626</v>
      </c>
      <c r="M187" s="112">
        <f t="shared" si="71"/>
        <v>61.041372466386626</v>
      </c>
      <c r="N187" s="113" t="s">
        <v>188</v>
      </c>
    </row>
    <row r="188" spans="1:14" ht="15.75" x14ac:dyDescent="0.25">
      <c r="A188" s="86">
        <v>31000</v>
      </c>
      <c r="B188" s="86" t="s">
        <v>115</v>
      </c>
      <c r="C188" s="86"/>
      <c r="D188" s="99">
        <f>D189+D191+D193+D195+D197</f>
        <v>0</v>
      </c>
      <c r="E188" s="99">
        <f>E189</f>
        <v>110000</v>
      </c>
      <c r="F188" s="99">
        <f t="shared" ref="F188:J188" si="90">F189</f>
        <v>110000</v>
      </c>
      <c r="G188" s="99">
        <f t="shared" si="90"/>
        <v>0</v>
      </c>
      <c r="H188" s="99">
        <f t="shared" si="90"/>
        <v>0</v>
      </c>
      <c r="I188" s="99">
        <f t="shared" si="90"/>
        <v>0</v>
      </c>
      <c r="J188" s="99">
        <f t="shared" si="90"/>
        <v>110000</v>
      </c>
      <c r="K188" s="69"/>
      <c r="L188" s="78">
        <f t="shared" si="83"/>
        <v>0</v>
      </c>
      <c r="M188" s="79">
        <f t="shared" si="71"/>
        <v>0</v>
      </c>
      <c r="N188" s="80"/>
    </row>
    <row r="189" spans="1:14" ht="15.75" x14ac:dyDescent="0.25">
      <c r="A189" s="85">
        <v>31100</v>
      </c>
      <c r="B189" s="85" t="s">
        <v>116</v>
      </c>
      <c r="C189" s="86"/>
      <c r="D189" s="77">
        <f>D190</f>
        <v>0</v>
      </c>
      <c r="E189" s="77">
        <f t="shared" ref="E189:I189" si="91">E190</f>
        <v>110000</v>
      </c>
      <c r="F189" s="77">
        <f t="shared" si="91"/>
        <v>110000</v>
      </c>
      <c r="G189" s="77">
        <f t="shared" si="91"/>
        <v>0</v>
      </c>
      <c r="H189" s="77">
        <f t="shared" si="91"/>
        <v>0</v>
      </c>
      <c r="I189" s="77">
        <f t="shared" si="91"/>
        <v>0</v>
      </c>
      <c r="J189" s="77">
        <f>J190</f>
        <v>110000</v>
      </c>
      <c r="K189" s="69"/>
      <c r="L189" s="78">
        <f t="shared" si="83"/>
        <v>0</v>
      </c>
      <c r="M189" s="79">
        <f t="shared" si="71"/>
        <v>0</v>
      </c>
      <c r="N189" s="80"/>
    </row>
    <row r="190" spans="1:14" ht="30" x14ac:dyDescent="0.25">
      <c r="A190" s="85">
        <v>31101</v>
      </c>
      <c r="B190" s="85" t="s">
        <v>117</v>
      </c>
      <c r="C190" s="87" t="s">
        <v>102</v>
      </c>
      <c r="D190" s="77">
        <v>0</v>
      </c>
      <c r="E190" s="77">
        <v>110000</v>
      </c>
      <c r="F190" s="77">
        <f>D190+E190</f>
        <v>110000</v>
      </c>
      <c r="G190" s="77">
        <v>0</v>
      </c>
      <c r="H190" s="77">
        <f>G190</f>
        <v>0</v>
      </c>
      <c r="I190" s="77">
        <v>0</v>
      </c>
      <c r="J190" s="77">
        <f>F190-I190</f>
        <v>110000</v>
      </c>
      <c r="K190" s="69"/>
      <c r="L190" s="78">
        <f t="shared" si="83"/>
        <v>0</v>
      </c>
      <c r="M190" s="79">
        <f t="shared" si="71"/>
        <v>0</v>
      </c>
      <c r="N190" s="80"/>
    </row>
    <row r="191" spans="1:14" ht="31.5" x14ac:dyDescent="0.25">
      <c r="A191" s="86">
        <v>33000</v>
      </c>
      <c r="B191" s="86" t="s">
        <v>132</v>
      </c>
      <c r="C191" s="86"/>
      <c r="D191" s="99">
        <f>D192</f>
        <v>0</v>
      </c>
      <c r="E191" s="99">
        <f>E192</f>
        <v>0</v>
      </c>
      <c r="F191" s="99">
        <f t="shared" ref="F191:J191" si="92">F192</f>
        <v>0</v>
      </c>
      <c r="G191" s="99">
        <f t="shared" si="92"/>
        <v>0</v>
      </c>
      <c r="H191" s="99">
        <f t="shared" si="92"/>
        <v>0</v>
      </c>
      <c r="I191" s="99">
        <f t="shared" si="92"/>
        <v>0</v>
      </c>
      <c r="J191" s="99">
        <f t="shared" si="92"/>
        <v>0</v>
      </c>
      <c r="K191" s="69"/>
      <c r="L191" s="78"/>
      <c r="M191" s="79">
        <f t="shared" si="71"/>
        <v>0</v>
      </c>
      <c r="N191" s="80"/>
    </row>
    <row r="192" spans="1:14" ht="30" x14ac:dyDescent="0.25">
      <c r="A192" s="85">
        <v>33100</v>
      </c>
      <c r="B192" s="85" t="s">
        <v>133</v>
      </c>
      <c r="C192" s="88" t="s">
        <v>102</v>
      </c>
      <c r="D192" s="77">
        <f>D193</f>
        <v>0</v>
      </c>
      <c r="E192" s="77">
        <f t="shared" ref="E192:I192" si="93">E193</f>
        <v>0</v>
      </c>
      <c r="F192" s="77">
        <f t="shared" si="93"/>
        <v>0</v>
      </c>
      <c r="G192" s="77">
        <f t="shared" si="93"/>
        <v>0</v>
      </c>
      <c r="H192" s="77">
        <f t="shared" si="93"/>
        <v>0</v>
      </c>
      <c r="I192" s="77">
        <f t="shared" si="93"/>
        <v>0</v>
      </c>
      <c r="J192" s="77">
        <f>J193</f>
        <v>0</v>
      </c>
      <c r="K192" s="69"/>
      <c r="L192" s="78"/>
      <c r="M192" s="79">
        <f t="shared" si="71"/>
        <v>0</v>
      </c>
      <c r="N192" s="80"/>
    </row>
    <row r="193" spans="1:14" ht="30" x14ac:dyDescent="0.25">
      <c r="A193" s="85">
        <v>33106</v>
      </c>
      <c r="B193" s="85" t="s">
        <v>134</v>
      </c>
      <c r="C193" s="85"/>
      <c r="D193" s="77">
        <v>0</v>
      </c>
      <c r="E193" s="77">
        <v>0</v>
      </c>
      <c r="F193" s="77">
        <f>D193+E193</f>
        <v>0</v>
      </c>
      <c r="G193" s="77">
        <v>0</v>
      </c>
      <c r="H193" s="77">
        <f>G193</f>
        <v>0</v>
      </c>
      <c r="I193" s="77">
        <v>0</v>
      </c>
      <c r="J193" s="77">
        <f>F193-I193</f>
        <v>0</v>
      </c>
      <c r="K193" s="69"/>
      <c r="L193" s="78"/>
      <c r="M193" s="79">
        <f t="shared" si="71"/>
        <v>0</v>
      </c>
      <c r="N193" s="80"/>
    </row>
    <row r="194" spans="1:14" ht="31.5" x14ac:dyDescent="0.25">
      <c r="A194" s="108">
        <v>35000</v>
      </c>
      <c r="B194" s="108" t="s">
        <v>146</v>
      </c>
      <c r="C194" s="108"/>
      <c r="D194" s="109">
        <f>D195</f>
        <v>0</v>
      </c>
      <c r="E194" s="109">
        <f>E195</f>
        <v>984608.79</v>
      </c>
      <c r="F194" s="109">
        <f t="shared" ref="F194:J194" si="94">F195</f>
        <v>984608.79</v>
      </c>
      <c r="G194" s="109">
        <f t="shared" si="94"/>
        <v>896570.24</v>
      </c>
      <c r="H194" s="109">
        <f t="shared" si="94"/>
        <v>896570.24</v>
      </c>
      <c r="I194" s="109">
        <f t="shared" si="94"/>
        <v>896570.24</v>
      </c>
      <c r="J194" s="109">
        <f t="shared" si="94"/>
        <v>88038.550000000047</v>
      </c>
      <c r="K194" s="69" t="s">
        <v>194</v>
      </c>
      <c r="L194" s="70">
        <f t="shared" ref="L194:L201" si="95">(I194/F194)*100</f>
        <v>91.058524878698265</v>
      </c>
      <c r="M194" s="71">
        <f t="shared" si="71"/>
        <v>91.058524878698265</v>
      </c>
      <c r="N194" s="72" t="s">
        <v>187</v>
      </c>
    </row>
    <row r="195" spans="1:14" ht="30" x14ac:dyDescent="0.25">
      <c r="A195" s="85">
        <v>35100</v>
      </c>
      <c r="B195" s="85" t="s">
        <v>147</v>
      </c>
      <c r="C195" s="86"/>
      <c r="D195" s="77">
        <f>D196</f>
        <v>0</v>
      </c>
      <c r="E195" s="77">
        <f t="shared" ref="E195:I195" si="96">E196</f>
        <v>984608.79</v>
      </c>
      <c r="F195" s="77">
        <f t="shared" si="96"/>
        <v>984608.79</v>
      </c>
      <c r="G195" s="77">
        <f t="shared" si="96"/>
        <v>896570.24</v>
      </c>
      <c r="H195" s="77">
        <f t="shared" si="96"/>
        <v>896570.24</v>
      </c>
      <c r="I195" s="77">
        <f t="shared" si="96"/>
        <v>896570.24</v>
      </c>
      <c r="J195" s="77">
        <f>J196</f>
        <v>88038.550000000047</v>
      </c>
      <c r="K195" s="69" t="s">
        <v>194</v>
      </c>
      <c r="L195" s="78">
        <f t="shared" si="95"/>
        <v>91.058524878698265</v>
      </c>
      <c r="M195" s="79">
        <f t="shared" si="71"/>
        <v>91.058524878698265</v>
      </c>
      <c r="N195" s="80" t="s">
        <v>187</v>
      </c>
    </row>
    <row r="196" spans="1:14" ht="30" x14ac:dyDescent="0.25">
      <c r="A196" s="85">
        <v>35101</v>
      </c>
      <c r="B196" s="85" t="s">
        <v>148</v>
      </c>
      <c r="C196" s="85"/>
      <c r="D196" s="77">
        <v>0</v>
      </c>
      <c r="E196" s="77">
        <v>984608.79</v>
      </c>
      <c r="F196" s="77">
        <f>D196+E196</f>
        <v>984608.79</v>
      </c>
      <c r="G196" s="77">
        <v>896570.24</v>
      </c>
      <c r="H196" s="77">
        <f>G196</f>
        <v>896570.24</v>
      </c>
      <c r="I196" s="77">
        <v>896570.24</v>
      </c>
      <c r="J196" s="77">
        <f>F196-I196</f>
        <v>88038.550000000047</v>
      </c>
      <c r="K196" s="69" t="s">
        <v>194</v>
      </c>
      <c r="L196" s="78">
        <f t="shared" si="95"/>
        <v>91.058524878698265</v>
      </c>
      <c r="M196" s="79">
        <f t="shared" si="71"/>
        <v>91.058524878698265</v>
      </c>
      <c r="N196" s="80" t="s">
        <v>187</v>
      </c>
    </row>
    <row r="197" spans="1:14" ht="15.75" x14ac:dyDescent="0.25">
      <c r="A197" s="86">
        <v>39000</v>
      </c>
      <c r="B197" s="86" t="s">
        <v>45</v>
      </c>
      <c r="C197" s="86"/>
      <c r="D197" s="99">
        <f>D198</f>
        <v>0</v>
      </c>
      <c r="E197" s="99">
        <f t="shared" ref="E197:J198" si="97">E198</f>
        <v>374182.3</v>
      </c>
      <c r="F197" s="99">
        <f t="shared" si="97"/>
        <v>374182.3</v>
      </c>
      <c r="G197" s="99">
        <f t="shared" si="97"/>
        <v>0</v>
      </c>
      <c r="H197" s="99">
        <f t="shared" si="97"/>
        <v>0</v>
      </c>
      <c r="I197" s="99">
        <f t="shared" si="97"/>
        <v>0</v>
      </c>
      <c r="J197" s="99">
        <f t="shared" si="97"/>
        <v>374182.3</v>
      </c>
      <c r="K197" s="69"/>
      <c r="L197" s="78">
        <f t="shared" si="95"/>
        <v>0</v>
      </c>
      <c r="M197" s="79">
        <f t="shared" si="71"/>
        <v>0</v>
      </c>
      <c r="N197" s="80"/>
    </row>
    <row r="198" spans="1:14" ht="30" x14ac:dyDescent="0.25">
      <c r="A198" s="85">
        <v>39800</v>
      </c>
      <c r="B198" s="85" t="s">
        <v>164</v>
      </c>
      <c r="C198" s="86"/>
      <c r="D198" s="77">
        <f>D199</f>
        <v>0</v>
      </c>
      <c r="E198" s="77">
        <f t="shared" si="97"/>
        <v>374182.3</v>
      </c>
      <c r="F198" s="77">
        <f t="shared" si="97"/>
        <v>374182.3</v>
      </c>
      <c r="G198" s="77">
        <f t="shared" si="97"/>
        <v>0</v>
      </c>
      <c r="H198" s="77">
        <f t="shared" si="97"/>
        <v>0</v>
      </c>
      <c r="I198" s="77">
        <f t="shared" si="97"/>
        <v>0</v>
      </c>
      <c r="J198" s="77">
        <f>J199</f>
        <v>374182.3</v>
      </c>
      <c r="K198" s="69"/>
      <c r="L198" s="78">
        <f t="shared" si="95"/>
        <v>0</v>
      </c>
      <c r="M198" s="79">
        <f t="shared" si="71"/>
        <v>0</v>
      </c>
      <c r="N198" s="80"/>
    </row>
    <row r="199" spans="1:14" x14ac:dyDescent="0.25">
      <c r="A199" s="85">
        <v>39802</v>
      </c>
      <c r="B199" s="85" t="s">
        <v>165</v>
      </c>
      <c r="C199" s="85"/>
      <c r="D199" s="77">
        <v>0</v>
      </c>
      <c r="E199" s="77">
        <v>374182.3</v>
      </c>
      <c r="F199" s="77">
        <f>D199+E199</f>
        <v>374182.3</v>
      </c>
      <c r="G199" s="77">
        <v>0</v>
      </c>
      <c r="H199" s="77">
        <f>G199</f>
        <v>0</v>
      </c>
      <c r="I199" s="77">
        <v>0</v>
      </c>
      <c r="J199" s="77">
        <f>F199-I199</f>
        <v>374182.3</v>
      </c>
      <c r="K199" s="69"/>
      <c r="L199" s="78">
        <f t="shared" si="95"/>
        <v>0</v>
      </c>
      <c r="M199" s="79">
        <f t="shared" si="71"/>
        <v>0</v>
      </c>
      <c r="N199" s="80"/>
    </row>
    <row r="200" spans="1:14" ht="15.75" x14ac:dyDescent="0.25">
      <c r="A200" s="56"/>
      <c r="B200" s="162" t="s">
        <v>160</v>
      </c>
      <c r="C200" s="162"/>
      <c r="D200" s="114">
        <f t="shared" ref="D200:J200" si="98">D177+D187</f>
        <v>0</v>
      </c>
      <c r="E200" s="114">
        <f t="shared" si="98"/>
        <v>1692239.99</v>
      </c>
      <c r="F200" s="114">
        <f t="shared" si="98"/>
        <v>1692239.99</v>
      </c>
      <c r="G200" s="114">
        <f t="shared" si="98"/>
        <v>896570.24</v>
      </c>
      <c r="H200" s="114">
        <f t="shared" si="98"/>
        <v>896570.24</v>
      </c>
      <c r="I200" s="114">
        <f t="shared" si="98"/>
        <v>896570.24</v>
      </c>
      <c r="J200" s="114">
        <f t="shared" si="98"/>
        <v>795669.75000000012</v>
      </c>
      <c r="K200" s="69" t="s">
        <v>194</v>
      </c>
      <c r="L200" s="111">
        <f t="shared" si="95"/>
        <v>52.981270109330062</v>
      </c>
      <c r="M200" s="112">
        <f t="shared" si="71"/>
        <v>52.981270109330062</v>
      </c>
      <c r="N200" s="113" t="s">
        <v>188</v>
      </c>
    </row>
    <row r="201" spans="1:14" ht="15.75" x14ac:dyDescent="0.25">
      <c r="A201" s="56"/>
      <c r="B201" s="119" t="s">
        <v>168</v>
      </c>
      <c r="C201" s="119"/>
      <c r="D201" s="120">
        <f t="shared" ref="D201:I201" si="99">D90+D172+D200</f>
        <v>8248653.1200000001</v>
      </c>
      <c r="E201" s="120">
        <f t="shared" si="99"/>
        <v>4585199.3</v>
      </c>
      <c r="F201" s="120">
        <f t="shared" si="99"/>
        <v>12833852.42</v>
      </c>
      <c r="G201" s="120">
        <f t="shared" si="99"/>
        <v>11924030.720000001</v>
      </c>
      <c r="H201" s="120">
        <f t="shared" si="99"/>
        <v>11924030.680000002</v>
      </c>
      <c r="I201" s="120">
        <f t="shared" si="99"/>
        <v>11924738.5</v>
      </c>
      <c r="J201" s="120">
        <f>J172+J187+J200</f>
        <v>970972.2300000001</v>
      </c>
      <c r="K201" s="69" t="s">
        <v>194</v>
      </c>
      <c r="L201" s="111">
        <f t="shared" si="95"/>
        <v>92.916281953006902</v>
      </c>
      <c r="M201" s="112">
        <f t="shared" si="71"/>
        <v>92.916281953006902</v>
      </c>
      <c r="N201" s="113" t="s">
        <v>187</v>
      </c>
    </row>
    <row r="202" spans="1:14" x14ac:dyDescent="0.25">
      <c r="A202" s="56"/>
      <c r="B202" s="56"/>
      <c r="C202" s="56"/>
      <c r="D202" s="56"/>
      <c r="E202" s="56"/>
      <c r="F202" s="56"/>
      <c r="G202" s="56"/>
      <c r="H202" s="56"/>
      <c r="I202" s="56"/>
      <c r="J202" s="56"/>
      <c r="K202" s="69"/>
      <c r="L202" s="78"/>
      <c r="M202" s="79">
        <f t="shared" si="71"/>
        <v>0</v>
      </c>
      <c r="N202" s="80"/>
    </row>
    <row r="203" spans="1:14" ht="21" x14ac:dyDescent="0.35">
      <c r="A203" s="56"/>
      <c r="B203" s="62" t="s">
        <v>167</v>
      </c>
      <c r="C203" s="56"/>
      <c r="D203" s="56"/>
      <c r="E203" s="56"/>
      <c r="F203" s="56"/>
      <c r="G203" s="56"/>
      <c r="H203" s="56"/>
      <c r="I203" s="56"/>
      <c r="J203" s="56"/>
      <c r="K203" s="69"/>
      <c r="L203" s="78"/>
      <c r="M203" s="79">
        <f t="shared" ref="M203:M266" si="100">+L203</f>
        <v>0</v>
      </c>
      <c r="N203" s="80"/>
    </row>
    <row r="204" spans="1:14" ht="15" customHeight="1" x14ac:dyDescent="0.25">
      <c r="A204" s="56"/>
      <c r="B204" s="165" t="s">
        <v>97</v>
      </c>
      <c r="C204" s="165"/>
      <c r="D204" s="63" t="s">
        <v>2</v>
      </c>
      <c r="E204" s="63" t="s">
        <v>98</v>
      </c>
      <c r="F204" s="166" t="s">
        <v>3</v>
      </c>
      <c r="G204" s="63" t="s">
        <v>4</v>
      </c>
      <c r="H204" s="63" t="s">
        <v>5</v>
      </c>
      <c r="I204" s="63" t="s">
        <v>6</v>
      </c>
      <c r="J204" s="167" t="s">
        <v>99</v>
      </c>
      <c r="K204" s="69"/>
      <c r="L204" s="78"/>
      <c r="M204" s="79">
        <f t="shared" si="100"/>
        <v>0</v>
      </c>
      <c r="N204" s="80"/>
    </row>
    <row r="205" spans="1:14" x14ac:dyDescent="0.25">
      <c r="A205" s="56"/>
      <c r="B205" s="165"/>
      <c r="C205" s="165"/>
      <c r="D205" s="64"/>
      <c r="E205" s="64"/>
      <c r="F205" s="166"/>
      <c r="G205" s="64"/>
      <c r="H205" s="65"/>
      <c r="I205" s="64"/>
      <c r="J205" s="167"/>
      <c r="K205" s="69"/>
      <c r="L205" s="78"/>
      <c r="M205" s="79">
        <f t="shared" si="100"/>
        <v>0</v>
      </c>
      <c r="N205" s="80"/>
    </row>
    <row r="206" spans="1:14" ht="15.75" x14ac:dyDescent="0.25">
      <c r="A206" s="56"/>
      <c r="B206" s="160" t="s">
        <v>46</v>
      </c>
      <c r="C206" s="160"/>
      <c r="D206" s="66"/>
      <c r="E206" s="66"/>
      <c r="F206" s="66"/>
      <c r="G206" s="66"/>
      <c r="H206" s="66"/>
      <c r="I206" s="66"/>
      <c r="J206" s="66"/>
      <c r="K206" s="69"/>
      <c r="L206" s="78"/>
      <c r="M206" s="79">
        <f t="shared" si="100"/>
        <v>0</v>
      </c>
      <c r="N206" s="80"/>
    </row>
    <row r="207" spans="1:14" ht="15.75" x14ac:dyDescent="0.25">
      <c r="A207" s="117">
        <v>30000</v>
      </c>
      <c r="B207" s="169" t="s">
        <v>44</v>
      </c>
      <c r="C207" s="169"/>
      <c r="D207" s="121">
        <f>D208</f>
        <v>338000</v>
      </c>
      <c r="E207" s="121">
        <f t="shared" ref="E207:J207" si="101">E208</f>
        <v>950693.67</v>
      </c>
      <c r="F207" s="121">
        <f t="shared" si="101"/>
        <v>1288693.6700000002</v>
      </c>
      <c r="G207" s="121">
        <f t="shared" si="101"/>
        <v>1396980.8</v>
      </c>
      <c r="H207" s="121">
        <f t="shared" si="101"/>
        <v>1396980.8</v>
      </c>
      <c r="I207" s="121">
        <f t="shared" si="101"/>
        <v>1396980.8</v>
      </c>
      <c r="J207" s="121">
        <f t="shared" si="101"/>
        <v>-108287.12999999989</v>
      </c>
      <c r="K207" s="69" t="s">
        <v>194</v>
      </c>
      <c r="L207" s="70">
        <f t="shared" ref="L207:L213" si="102">(I207/F207)*100</f>
        <v>108.40286039427818</v>
      </c>
      <c r="M207" s="71">
        <f t="shared" si="100"/>
        <v>108.40286039427818</v>
      </c>
      <c r="N207" s="72" t="s">
        <v>187</v>
      </c>
    </row>
    <row r="208" spans="1:14" ht="31.5" x14ac:dyDescent="0.25">
      <c r="A208" s="86">
        <v>33000</v>
      </c>
      <c r="B208" s="108" t="s">
        <v>132</v>
      </c>
      <c r="C208" s="108"/>
      <c r="D208" s="109">
        <f>D209+D211</f>
        <v>338000</v>
      </c>
      <c r="E208" s="109">
        <f>E209+E211</f>
        <v>950693.67</v>
      </c>
      <c r="F208" s="109">
        <f t="shared" ref="F208:J208" si="103">F209+F211</f>
        <v>1288693.6700000002</v>
      </c>
      <c r="G208" s="109">
        <f t="shared" si="103"/>
        <v>1396980.8</v>
      </c>
      <c r="H208" s="109">
        <f t="shared" si="103"/>
        <v>1396980.8</v>
      </c>
      <c r="I208" s="109">
        <f t="shared" si="103"/>
        <v>1396980.8</v>
      </c>
      <c r="J208" s="109">
        <f t="shared" si="103"/>
        <v>-108287.12999999989</v>
      </c>
      <c r="K208" s="69" t="s">
        <v>194</v>
      </c>
      <c r="L208" s="70">
        <f t="shared" si="102"/>
        <v>108.40286039427818</v>
      </c>
      <c r="M208" s="71">
        <f t="shared" si="100"/>
        <v>108.40286039427818</v>
      </c>
      <c r="N208" s="72" t="s">
        <v>187</v>
      </c>
    </row>
    <row r="209" spans="1:14" ht="30" x14ac:dyDescent="0.25">
      <c r="A209" s="85">
        <v>33300</v>
      </c>
      <c r="B209" s="85" t="s">
        <v>135</v>
      </c>
      <c r="C209" s="86"/>
      <c r="D209" s="77">
        <f>D210</f>
        <v>292000</v>
      </c>
      <c r="E209" s="77">
        <f t="shared" ref="E209:I211" si="104">E210</f>
        <v>839486.16</v>
      </c>
      <c r="F209" s="77">
        <f t="shared" si="104"/>
        <v>1131486.1600000001</v>
      </c>
      <c r="G209" s="77">
        <f t="shared" si="104"/>
        <v>1239773.29</v>
      </c>
      <c r="H209" s="77">
        <f t="shared" si="104"/>
        <v>1239773.29</v>
      </c>
      <c r="I209" s="77">
        <f t="shared" si="104"/>
        <v>1239773.29</v>
      </c>
      <c r="J209" s="77">
        <f>J210</f>
        <v>-108287.12999999989</v>
      </c>
      <c r="K209" s="69" t="s">
        <v>194</v>
      </c>
      <c r="L209" s="78">
        <f t="shared" si="102"/>
        <v>109.57034507607233</v>
      </c>
      <c r="M209" s="79">
        <f t="shared" si="100"/>
        <v>109.57034507607233</v>
      </c>
      <c r="N209" s="80" t="s">
        <v>187</v>
      </c>
    </row>
    <row r="210" spans="1:14" ht="30" x14ac:dyDescent="0.25">
      <c r="A210" s="85">
        <v>33304</v>
      </c>
      <c r="B210" s="85" t="s">
        <v>136</v>
      </c>
      <c r="C210" s="85"/>
      <c r="D210" s="77">
        <v>292000</v>
      </c>
      <c r="E210" s="77">
        <v>839486.16</v>
      </c>
      <c r="F210" s="77">
        <f>D210+E210</f>
        <v>1131486.1600000001</v>
      </c>
      <c r="G210" s="77">
        <v>1239773.29</v>
      </c>
      <c r="H210" s="77">
        <f>G210</f>
        <v>1239773.29</v>
      </c>
      <c r="I210" s="77">
        <v>1239773.29</v>
      </c>
      <c r="J210" s="77">
        <f>F210-I210</f>
        <v>-108287.12999999989</v>
      </c>
      <c r="K210" s="69" t="s">
        <v>194</v>
      </c>
      <c r="L210" s="78">
        <f t="shared" si="102"/>
        <v>109.57034507607233</v>
      </c>
      <c r="M210" s="79">
        <f t="shared" si="100"/>
        <v>109.57034507607233</v>
      </c>
      <c r="N210" s="80" t="s">
        <v>187</v>
      </c>
    </row>
    <row r="211" spans="1:14" ht="15.75" x14ac:dyDescent="0.25">
      <c r="A211" s="85">
        <v>33400</v>
      </c>
      <c r="B211" s="85" t="s">
        <v>109</v>
      </c>
      <c r="C211" s="86"/>
      <c r="D211" s="77">
        <f>D212</f>
        <v>46000</v>
      </c>
      <c r="E211" s="77">
        <f t="shared" si="104"/>
        <v>111207.51</v>
      </c>
      <c r="F211" s="77">
        <f t="shared" si="104"/>
        <v>157207.51</v>
      </c>
      <c r="G211" s="77">
        <f t="shared" si="104"/>
        <v>157207.51</v>
      </c>
      <c r="H211" s="77">
        <f t="shared" si="104"/>
        <v>157207.51</v>
      </c>
      <c r="I211" s="77">
        <f t="shared" si="104"/>
        <v>157207.51</v>
      </c>
      <c r="J211" s="77">
        <f>J212</f>
        <v>0</v>
      </c>
      <c r="K211" s="69" t="s">
        <v>194</v>
      </c>
      <c r="L211" s="78">
        <f t="shared" si="102"/>
        <v>100</v>
      </c>
      <c r="M211" s="79">
        <f t="shared" si="100"/>
        <v>100</v>
      </c>
      <c r="N211" s="80" t="s">
        <v>187</v>
      </c>
    </row>
    <row r="212" spans="1:14" ht="30" x14ac:dyDescent="0.25">
      <c r="A212" s="85">
        <v>33401</v>
      </c>
      <c r="B212" s="85" t="s">
        <v>137</v>
      </c>
      <c r="C212" s="85"/>
      <c r="D212" s="77">
        <v>46000</v>
      </c>
      <c r="E212" s="77">
        <v>111207.51</v>
      </c>
      <c r="F212" s="77">
        <f>D212+E212</f>
        <v>157207.51</v>
      </c>
      <c r="G212" s="77">
        <v>157207.51</v>
      </c>
      <c r="H212" s="77">
        <f>G212</f>
        <v>157207.51</v>
      </c>
      <c r="I212" s="77">
        <v>157207.51</v>
      </c>
      <c r="J212" s="77">
        <f>F212-I212</f>
        <v>0</v>
      </c>
      <c r="K212" s="69" t="s">
        <v>194</v>
      </c>
      <c r="L212" s="78">
        <f t="shared" si="102"/>
        <v>100</v>
      </c>
      <c r="M212" s="79">
        <f t="shared" si="100"/>
        <v>100</v>
      </c>
      <c r="N212" s="80" t="s">
        <v>187</v>
      </c>
    </row>
    <row r="213" spans="1:14" ht="15.75" x14ac:dyDescent="0.25">
      <c r="A213" s="56"/>
      <c r="B213" s="162" t="s">
        <v>46</v>
      </c>
      <c r="C213" s="162"/>
      <c r="D213" s="114">
        <f>D207</f>
        <v>338000</v>
      </c>
      <c r="E213" s="114">
        <f t="shared" ref="E213:J213" si="105">E207</f>
        <v>950693.67</v>
      </c>
      <c r="F213" s="114">
        <f t="shared" si="105"/>
        <v>1288693.6700000002</v>
      </c>
      <c r="G213" s="114">
        <f t="shared" si="105"/>
        <v>1396980.8</v>
      </c>
      <c r="H213" s="114">
        <f t="shared" si="105"/>
        <v>1396980.8</v>
      </c>
      <c r="I213" s="114">
        <f t="shared" si="105"/>
        <v>1396980.8</v>
      </c>
      <c r="J213" s="114">
        <f t="shared" si="105"/>
        <v>-108287.12999999989</v>
      </c>
      <c r="K213" s="69" t="s">
        <v>194</v>
      </c>
      <c r="L213" s="111">
        <f t="shared" si="102"/>
        <v>108.40286039427818</v>
      </c>
      <c r="M213" s="112">
        <f t="shared" si="100"/>
        <v>108.40286039427818</v>
      </c>
      <c r="N213" s="113" t="s">
        <v>187</v>
      </c>
    </row>
    <row r="214" spans="1:14" ht="21" x14ac:dyDescent="0.35">
      <c r="A214" s="56"/>
      <c r="B214" s="122" t="s">
        <v>178</v>
      </c>
      <c r="C214" s="66"/>
      <c r="D214" s="66"/>
      <c r="E214" s="123">
        <v>0</v>
      </c>
      <c r="F214" s="66"/>
      <c r="G214" s="66"/>
      <c r="H214" s="66"/>
      <c r="I214" s="66"/>
      <c r="J214" s="66"/>
      <c r="K214" s="69"/>
      <c r="L214" s="78"/>
      <c r="M214" s="79">
        <f t="shared" si="100"/>
        <v>0</v>
      </c>
      <c r="N214" s="80"/>
    </row>
    <row r="215" spans="1:14" x14ac:dyDescent="0.25">
      <c r="A215" s="56"/>
      <c r="B215" s="56"/>
      <c r="C215" s="56"/>
      <c r="D215" s="56"/>
      <c r="E215" s="56"/>
      <c r="F215" s="56"/>
      <c r="G215" s="56"/>
      <c r="H215" s="56"/>
      <c r="I215" s="56"/>
      <c r="J215" s="56"/>
      <c r="K215" s="69"/>
      <c r="L215" s="78"/>
      <c r="M215" s="79">
        <f t="shared" si="100"/>
        <v>0</v>
      </c>
      <c r="N215" s="80"/>
    </row>
    <row r="216" spans="1:14" ht="15" customHeight="1" x14ac:dyDescent="0.25">
      <c r="A216" s="56"/>
      <c r="B216" s="165" t="s">
        <v>97</v>
      </c>
      <c r="C216" s="165"/>
      <c r="D216" s="63" t="s">
        <v>2</v>
      </c>
      <c r="E216" s="63" t="s">
        <v>98</v>
      </c>
      <c r="F216" s="166" t="s">
        <v>3</v>
      </c>
      <c r="G216" s="63" t="s">
        <v>4</v>
      </c>
      <c r="H216" s="63" t="s">
        <v>5</v>
      </c>
      <c r="I216" s="63" t="s">
        <v>6</v>
      </c>
      <c r="J216" s="167" t="s">
        <v>99</v>
      </c>
      <c r="K216" s="69"/>
      <c r="L216" s="78"/>
      <c r="M216" s="79">
        <f t="shared" si="100"/>
        <v>0</v>
      </c>
      <c r="N216" s="80"/>
    </row>
    <row r="217" spans="1:14" x14ac:dyDescent="0.25">
      <c r="A217" s="56"/>
      <c r="B217" s="165"/>
      <c r="C217" s="165"/>
      <c r="D217" s="64"/>
      <c r="E217" s="64"/>
      <c r="F217" s="166"/>
      <c r="G217" s="64"/>
      <c r="H217" s="65"/>
      <c r="I217" s="64"/>
      <c r="J217" s="167"/>
      <c r="K217" s="69"/>
      <c r="L217" s="78"/>
      <c r="M217" s="79">
        <f t="shared" si="100"/>
        <v>0</v>
      </c>
      <c r="N217" s="80"/>
    </row>
    <row r="218" spans="1:14" ht="15.75" x14ac:dyDescent="0.25">
      <c r="A218" s="56"/>
      <c r="B218" s="160" t="s">
        <v>46</v>
      </c>
      <c r="C218" s="160"/>
      <c r="D218" s="66"/>
      <c r="E218" s="66"/>
      <c r="F218" s="66"/>
      <c r="G218" s="66"/>
      <c r="H218" s="66"/>
      <c r="I218" s="66"/>
      <c r="J218" s="66"/>
      <c r="K218" s="69"/>
      <c r="L218" s="78"/>
      <c r="M218" s="79">
        <f t="shared" si="100"/>
        <v>0</v>
      </c>
      <c r="N218" s="80"/>
    </row>
    <row r="219" spans="1:14" ht="15.75" x14ac:dyDescent="0.25">
      <c r="A219" s="93" t="s">
        <v>8</v>
      </c>
      <c r="B219" s="160" t="s">
        <v>9</v>
      </c>
      <c r="C219" s="160"/>
      <c r="D219" s="94">
        <f>D221+D223+D227</f>
        <v>1373132.16</v>
      </c>
      <c r="E219" s="94">
        <f t="shared" ref="E219:J219" si="106">E221+E223+E227</f>
        <v>-1373132.16</v>
      </c>
      <c r="F219" s="94">
        <f t="shared" si="106"/>
        <v>0</v>
      </c>
      <c r="G219" s="94">
        <f t="shared" si="106"/>
        <v>0</v>
      </c>
      <c r="H219" s="94">
        <f t="shared" si="106"/>
        <v>0</v>
      </c>
      <c r="I219" s="94">
        <f t="shared" si="106"/>
        <v>0</v>
      </c>
      <c r="J219" s="94">
        <f t="shared" si="106"/>
        <v>0</v>
      </c>
      <c r="K219" s="69"/>
      <c r="L219" s="78"/>
      <c r="M219" s="79">
        <f t="shared" si="100"/>
        <v>0</v>
      </c>
      <c r="N219" s="80"/>
    </row>
    <row r="220" spans="1:14" ht="31.5" x14ac:dyDescent="0.25">
      <c r="A220" s="86">
        <v>11000</v>
      </c>
      <c r="B220" s="86" t="s">
        <v>169</v>
      </c>
      <c r="C220" s="86"/>
      <c r="D220" s="124">
        <f>D221</f>
        <v>1054070.3999999999</v>
      </c>
      <c r="E220" s="124">
        <f t="shared" ref="E220:J221" si="107">E221</f>
        <v>-1054070.3999999999</v>
      </c>
      <c r="F220" s="124">
        <f t="shared" si="107"/>
        <v>0</v>
      </c>
      <c r="G220" s="124">
        <f t="shared" si="107"/>
        <v>0</v>
      </c>
      <c r="H220" s="124">
        <f t="shared" si="107"/>
        <v>0</v>
      </c>
      <c r="I220" s="124">
        <f t="shared" si="107"/>
        <v>0</v>
      </c>
      <c r="J220" s="124">
        <f t="shared" si="107"/>
        <v>0</v>
      </c>
      <c r="K220" s="69"/>
      <c r="L220" s="78"/>
      <c r="M220" s="79">
        <f t="shared" si="100"/>
        <v>0</v>
      </c>
      <c r="N220" s="80"/>
    </row>
    <row r="221" spans="1:14" ht="28.5" x14ac:dyDescent="0.25">
      <c r="A221" s="60" t="s">
        <v>10</v>
      </c>
      <c r="B221" s="75" t="s">
        <v>11</v>
      </c>
      <c r="C221" s="76"/>
      <c r="D221" s="77">
        <f>D222</f>
        <v>1054070.3999999999</v>
      </c>
      <c r="E221" s="77">
        <f t="shared" si="107"/>
        <v>-1054070.3999999999</v>
      </c>
      <c r="F221" s="77">
        <f>F222</f>
        <v>0</v>
      </c>
      <c r="G221" s="77">
        <f t="shared" si="107"/>
        <v>0</v>
      </c>
      <c r="H221" s="77">
        <f t="shared" si="107"/>
        <v>0</v>
      </c>
      <c r="I221" s="77">
        <f t="shared" si="107"/>
        <v>0</v>
      </c>
      <c r="J221" s="77">
        <f t="shared" si="107"/>
        <v>0</v>
      </c>
      <c r="K221" s="69"/>
      <c r="L221" s="78"/>
      <c r="M221" s="79">
        <f t="shared" si="100"/>
        <v>0</v>
      </c>
      <c r="N221" s="80"/>
    </row>
    <row r="222" spans="1:14" x14ac:dyDescent="0.25">
      <c r="A222" s="75" t="s">
        <v>12</v>
      </c>
      <c r="B222" s="75" t="s">
        <v>13</v>
      </c>
      <c r="C222" s="76"/>
      <c r="D222" s="77">
        <v>1054070.3999999999</v>
      </c>
      <c r="E222" s="77">
        <v>-1054070.3999999999</v>
      </c>
      <c r="F222" s="77">
        <f>D222+E222</f>
        <v>0</v>
      </c>
      <c r="G222" s="77">
        <v>0</v>
      </c>
      <c r="H222" s="77">
        <v>0</v>
      </c>
      <c r="I222" s="77">
        <v>0</v>
      </c>
      <c r="J222" s="77">
        <f>F222-I222</f>
        <v>0</v>
      </c>
      <c r="K222" s="69"/>
      <c r="L222" s="78"/>
      <c r="M222" s="79">
        <f t="shared" si="100"/>
        <v>0</v>
      </c>
      <c r="N222" s="80"/>
    </row>
    <row r="223" spans="1:14" ht="30" x14ac:dyDescent="0.25">
      <c r="A223" s="60" t="s">
        <v>14</v>
      </c>
      <c r="B223" s="60" t="s">
        <v>15</v>
      </c>
      <c r="C223" s="125"/>
      <c r="D223" s="99">
        <f>D224</f>
        <v>130295.52</v>
      </c>
      <c r="E223" s="99">
        <f t="shared" ref="E223:J223" si="108">E224</f>
        <v>-130295.52</v>
      </c>
      <c r="F223" s="99">
        <f t="shared" si="108"/>
        <v>0</v>
      </c>
      <c r="G223" s="99">
        <f t="shared" si="108"/>
        <v>0</v>
      </c>
      <c r="H223" s="99">
        <f t="shared" si="108"/>
        <v>0</v>
      </c>
      <c r="I223" s="99">
        <f t="shared" si="108"/>
        <v>0</v>
      </c>
      <c r="J223" s="99">
        <f t="shared" si="108"/>
        <v>0</v>
      </c>
      <c r="K223" s="69"/>
      <c r="L223" s="78"/>
      <c r="M223" s="79">
        <f t="shared" si="100"/>
        <v>0</v>
      </c>
      <c r="N223" s="80"/>
    </row>
    <row r="224" spans="1:14" ht="28.5" x14ac:dyDescent="0.25">
      <c r="A224" s="75" t="s">
        <v>16</v>
      </c>
      <c r="B224" s="75" t="s">
        <v>17</v>
      </c>
      <c r="C224" s="76"/>
      <c r="D224" s="77">
        <f>D225+D226</f>
        <v>130295.52</v>
      </c>
      <c r="E224" s="77">
        <f t="shared" ref="E224:J224" si="109">E225+E226</f>
        <v>-130295.52</v>
      </c>
      <c r="F224" s="77">
        <f t="shared" si="109"/>
        <v>0</v>
      </c>
      <c r="G224" s="77">
        <f t="shared" si="109"/>
        <v>0</v>
      </c>
      <c r="H224" s="77">
        <f t="shared" si="109"/>
        <v>0</v>
      </c>
      <c r="I224" s="77">
        <f t="shared" si="109"/>
        <v>0</v>
      </c>
      <c r="J224" s="77">
        <f t="shared" si="109"/>
        <v>0</v>
      </c>
      <c r="K224" s="69"/>
      <c r="L224" s="78"/>
      <c r="M224" s="79">
        <f t="shared" si="100"/>
        <v>0</v>
      </c>
      <c r="N224" s="80"/>
    </row>
    <row r="225" spans="1:14" x14ac:dyDescent="0.25">
      <c r="A225" s="75" t="s">
        <v>18</v>
      </c>
      <c r="B225" s="75" t="s">
        <v>19</v>
      </c>
      <c r="C225" s="76"/>
      <c r="D225" s="77">
        <v>14439.36</v>
      </c>
      <c r="E225" s="77">
        <v>-14439.36</v>
      </c>
      <c r="F225" s="77">
        <f>D225+E225</f>
        <v>0</v>
      </c>
      <c r="G225" s="77">
        <v>0</v>
      </c>
      <c r="H225" s="77">
        <v>0</v>
      </c>
      <c r="I225" s="77">
        <v>0</v>
      </c>
      <c r="J225" s="77">
        <f>F225-I225</f>
        <v>0</v>
      </c>
      <c r="K225" s="69"/>
      <c r="L225" s="78"/>
      <c r="M225" s="79">
        <f t="shared" si="100"/>
        <v>0</v>
      </c>
      <c r="N225" s="80"/>
    </row>
    <row r="226" spans="1:14" x14ac:dyDescent="0.25">
      <c r="A226" s="75" t="s">
        <v>20</v>
      </c>
      <c r="B226" s="75" t="s">
        <v>21</v>
      </c>
      <c r="C226" s="76"/>
      <c r="D226" s="77">
        <v>115856.16</v>
      </c>
      <c r="E226" s="77">
        <v>-115856.16</v>
      </c>
      <c r="F226" s="77">
        <f>D226+E226</f>
        <v>0</v>
      </c>
      <c r="G226" s="77"/>
      <c r="H226" s="77"/>
      <c r="I226" s="77"/>
      <c r="J226" s="77">
        <f>F226-I226</f>
        <v>0</v>
      </c>
      <c r="K226" s="69"/>
      <c r="L226" s="78"/>
      <c r="M226" s="79">
        <f t="shared" si="100"/>
        <v>0</v>
      </c>
      <c r="N226" s="80"/>
    </row>
    <row r="227" spans="1:14" x14ac:dyDescent="0.25">
      <c r="A227" s="60" t="s">
        <v>22</v>
      </c>
      <c r="B227" s="60" t="s">
        <v>23</v>
      </c>
      <c r="C227" s="125"/>
      <c r="D227" s="99">
        <f>D228+D231+D233</f>
        <v>188766.24</v>
      </c>
      <c r="E227" s="99">
        <f t="shared" ref="E227:J227" si="110">E228+E231+E233</f>
        <v>-188766.24</v>
      </c>
      <c r="F227" s="99">
        <f t="shared" si="110"/>
        <v>0</v>
      </c>
      <c r="G227" s="99">
        <f t="shared" si="110"/>
        <v>0</v>
      </c>
      <c r="H227" s="99">
        <f t="shared" si="110"/>
        <v>0</v>
      </c>
      <c r="I227" s="99">
        <f t="shared" si="110"/>
        <v>0</v>
      </c>
      <c r="J227" s="99">
        <f t="shared" si="110"/>
        <v>0</v>
      </c>
      <c r="K227" s="69"/>
      <c r="L227" s="78"/>
      <c r="M227" s="79">
        <f t="shared" si="100"/>
        <v>0</v>
      </c>
      <c r="N227" s="80"/>
    </row>
    <row r="228" spans="1:14" ht="28.5" x14ac:dyDescent="0.25">
      <c r="A228" s="75" t="s">
        <v>24</v>
      </c>
      <c r="B228" s="75" t="s">
        <v>25</v>
      </c>
      <c r="C228" s="76"/>
      <c r="D228" s="77">
        <v>106488.12</v>
      </c>
      <c r="E228" s="77">
        <f t="shared" ref="E228:J228" si="111">E229+E230</f>
        <v>-106488.12</v>
      </c>
      <c r="F228" s="77">
        <f t="shared" si="111"/>
        <v>0</v>
      </c>
      <c r="G228" s="77">
        <f t="shared" si="111"/>
        <v>0</v>
      </c>
      <c r="H228" s="77">
        <f t="shared" si="111"/>
        <v>0</v>
      </c>
      <c r="I228" s="77">
        <f t="shared" si="111"/>
        <v>0</v>
      </c>
      <c r="J228" s="77">
        <f t="shared" si="111"/>
        <v>0</v>
      </c>
      <c r="K228" s="69"/>
      <c r="L228" s="78"/>
      <c r="M228" s="79">
        <f t="shared" si="100"/>
        <v>0</v>
      </c>
      <c r="N228" s="80"/>
    </row>
    <row r="229" spans="1:14" x14ac:dyDescent="0.25">
      <c r="A229" s="75" t="s">
        <v>26</v>
      </c>
      <c r="B229" s="75" t="s">
        <v>27</v>
      </c>
      <c r="C229" s="76"/>
      <c r="D229" s="77">
        <v>59711.4</v>
      </c>
      <c r="E229" s="77">
        <v>-59711.4</v>
      </c>
      <c r="F229" s="77">
        <f>D229+E229</f>
        <v>0</v>
      </c>
      <c r="G229" s="77">
        <v>0</v>
      </c>
      <c r="H229" s="77">
        <v>0</v>
      </c>
      <c r="I229" s="77">
        <v>0</v>
      </c>
      <c r="J229" s="77">
        <f t="shared" ref="J229:J234" si="112">F229-I229</f>
        <v>0</v>
      </c>
      <c r="K229" s="69"/>
      <c r="L229" s="78"/>
      <c r="M229" s="79">
        <f t="shared" si="100"/>
        <v>0</v>
      </c>
      <c r="N229" s="80"/>
    </row>
    <row r="230" spans="1:14" ht="28.5" x14ac:dyDescent="0.25">
      <c r="A230" s="75" t="s">
        <v>28</v>
      </c>
      <c r="B230" s="75" t="s">
        <v>29</v>
      </c>
      <c r="C230" s="76"/>
      <c r="D230" s="77">
        <v>46776.72</v>
      </c>
      <c r="E230" s="77">
        <v>-46776.72</v>
      </c>
      <c r="F230" s="77">
        <f>D230+E230</f>
        <v>0</v>
      </c>
      <c r="G230" s="77">
        <v>0</v>
      </c>
      <c r="H230" s="77">
        <v>0</v>
      </c>
      <c r="I230" s="77">
        <v>0</v>
      </c>
      <c r="J230" s="77">
        <f t="shared" si="112"/>
        <v>0</v>
      </c>
      <c r="K230" s="69"/>
      <c r="L230" s="78"/>
      <c r="M230" s="79">
        <f t="shared" si="100"/>
        <v>0</v>
      </c>
      <c r="N230" s="80"/>
    </row>
    <row r="231" spans="1:14" ht="28.5" x14ac:dyDescent="0.25">
      <c r="A231" s="75" t="s">
        <v>30</v>
      </c>
      <c r="B231" s="75" t="s">
        <v>31</v>
      </c>
      <c r="C231" s="76"/>
      <c r="D231" s="77">
        <f>D232</f>
        <v>58770.12</v>
      </c>
      <c r="E231" s="77">
        <f t="shared" ref="E231:I231" si="113">E232</f>
        <v>-58770.12</v>
      </c>
      <c r="F231" s="77">
        <f t="shared" si="113"/>
        <v>0</v>
      </c>
      <c r="G231" s="77">
        <v>0</v>
      </c>
      <c r="H231" s="77">
        <f t="shared" si="113"/>
        <v>0</v>
      </c>
      <c r="I231" s="77">
        <f t="shared" si="113"/>
        <v>0</v>
      </c>
      <c r="J231" s="77">
        <f t="shared" si="112"/>
        <v>0</v>
      </c>
      <c r="K231" s="69"/>
      <c r="L231" s="78"/>
      <c r="M231" s="79">
        <f t="shared" si="100"/>
        <v>0</v>
      </c>
      <c r="N231" s="80"/>
    </row>
    <row r="232" spans="1:14" x14ac:dyDescent="0.25">
      <c r="A232" s="75" t="s">
        <v>32</v>
      </c>
      <c r="B232" s="75" t="s">
        <v>33</v>
      </c>
      <c r="C232" s="76"/>
      <c r="D232" s="77">
        <v>58770.12</v>
      </c>
      <c r="E232" s="77">
        <v>-58770.12</v>
      </c>
      <c r="F232" s="77">
        <f>D232+E232</f>
        <v>0</v>
      </c>
      <c r="G232" s="77">
        <v>0</v>
      </c>
      <c r="H232" s="77">
        <v>0</v>
      </c>
      <c r="I232" s="77">
        <v>0</v>
      </c>
      <c r="J232" s="77">
        <f t="shared" si="112"/>
        <v>0</v>
      </c>
      <c r="K232" s="69"/>
      <c r="L232" s="78"/>
      <c r="M232" s="79">
        <f t="shared" si="100"/>
        <v>0</v>
      </c>
      <c r="N232" s="80"/>
    </row>
    <row r="233" spans="1:14" ht="28.5" x14ac:dyDescent="0.25">
      <c r="A233" s="75" t="s">
        <v>34</v>
      </c>
      <c r="B233" s="75" t="s">
        <v>35</v>
      </c>
      <c r="C233" s="76"/>
      <c r="D233" s="77">
        <f>D234</f>
        <v>23508</v>
      </c>
      <c r="E233" s="77">
        <f t="shared" ref="E233:I233" si="114">E234</f>
        <v>-23508</v>
      </c>
      <c r="F233" s="77">
        <f t="shared" si="114"/>
        <v>0</v>
      </c>
      <c r="G233" s="77">
        <f t="shared" si="114"/>
        <v>0</v>
      </c>
      <c r="H233" s="77">
        <f t="shared" si="114"/>
        <v>0</v>
      </c>
      <c r="I233" s="77">
        <f t="shared" si="114"/>
        <v>0</v>
      </c>
      <c r="J233" s="77">
        <f t="shared" si="112"/>
        <v>0</v>
      </c>
      <c r="K233" s="69"/>
      <c r="L233" s="78"/>
      <c r="M233" s="79">
        <f t="shared" si="100"/>
        <v>0</v>
      </c>
      <c r="N233" s="80"/>
    </row>
    <row r="234" spans="1:14" ht="28.5" x14ac:dyDescent="0.25">
      <c r="A234" s="75" t="s">
        <v>36</v>
      </c>
      <c r="B234" s="75" t="s">
        <v>37</v>
      </c>
      <c r="C234" s="76"/>
      <c r="D234" s="77">
        <v>23508</v>
      </c>
      <c r="E234" s="77">
        <v>-23508</v>
      </c>
      <c r="F234" s="77">
        <f>D234+E234</f>
        <v>0</v>
      </c>
      <c r="G234" s="77">
        <v>0</v>
      </c>
      <c r="H234" s="77">
        <v>0</v>
      </c>
      <c r="I234" s="77">
        <v>0</v>
      </c>
      <c r="J234" s="77">
        <f t="shared" si="112"/>
        <v>0</v>
      </c>
      <c r="K234" s="69"/>
      <c r="L234" s="78"/>
      <c r="M234" s="79">
        <f t="shared" si="100"/>
        <v>0</v>
      </c>
      <c r="N234" s="80"/>
    </row>
    <row r="235" spans="1:14" x14ac:dyDescent="0.25">
      <c r="A235" s="126" t="s">
        <v>47</v>
      </c>
      <c r="B235" s="126" t="s">
        <v>48</v>
      </c>
      <c r="C235" s="126"/>
      <c r="D235" s="127">
        <f>D236</f>
        <v>0</v>
      </c>
      <c r="E235" s="127">
        <f>E236</f>
        <v>144830.5</v>
      </c>
      <c r="F235" s="127">
        <f t="shared" ref="F235:J235" si="115">F236</f>
        <v>144830.5</v>
      </c>
      <c r="G235" s="127">
        <f t="shared" si="115"/>
        <v>144830.5</v>
      </c>
      <c r="H235" s="127">
        <f t="shared" si="115"/>
        <v>144830.5</v>
      </c>
      <c r="I235" s="127">
        <f t="shared" si="115"/>
        <v>144830.5</v>
      </c>
      <c r="J235" s="127">
        <f t="shared" si="115"/>
        <v>0</v>
      </c>
      <c r="K235" s="69" t="s">
        <v>194</v>
      </c>
      <c r="L235" s="128">
        <f>(I235/F235)*100</f>
        <v>100</v>
      </c>
      <c r="M235" s="129">
        <f t="shared" si="100"/>
        <v>100</v>
      </c>
      <c r="N235" s="104" t="s">
        <v>187</v>
      </c>
    </row>
    <row r="236" spans="1:14" ht="45" x14ac:dyDescent="0.25">
      <c r="A236" s="130" t="s">
        <v>49</v>
      </c>
      <c r="B236" s="130" t="s">
        <v>163</v>
      </c>
      <c r="C236" s="130"/>
      <c r="D236" s="131">
        <f>D237</f>
        <v>0</v>
      </c>
      <c r="E236" s="131">
        <f t="shared" ref="E236:J237" si="116">E237</f>
        <v>144830.5</v>
      </c>
      <c r="F236" s="131">
        <f t="shared" si="116"/>
        <v>144830.5</v>
      </c>
      <c r="G236" s="131">
        <f t="shared" si="116"/>
        <v>144830.5</v>
      </c>
      <c r="H236" s="131">
        <f t="shared" si="116"/>
        <v>144830.5</v>
      </c>
      <c r="I236" s="131">
        <f t="shared" si="116"/>
        <v>144830.5</v>
      </c>
      <c r="J236" s="131">
        <f t="shared" si="116"/>
        <v>0</v>
      </c>
      <c r="K236" s="69" t="s">
        <v>194</v>
      </c>
      <c r="L236" s="128">
        <f>(I236/F236)*100</f>
        <v>100</v>
      </c>
      <c r="M236" s="129">
        <f t="shared" si="100"/>
        <v>100</v>
      </c>
      <c r="N236" s="104" t="s">
        <v>187</v>
      </c>
    </row>
    <row r="237" spans="1:14" ht="28.5" x14ac:dyDescent="0.25">
      <c r="A237" s="75" t="s">
        <v>51</v>
      </c>
      <c r="B237" s="75" t="s">
        <v>52</v>
      </c>
      <c r="C237" s="75"/>
      <c r="D237" s="77">
        <f>D238</f>
        <v>0</v>
      </c>
      <c r="E237" s="77">
        <f t="shared" si="116"/>
        <v>144830.5</v>
      </c>
      <c r="F237" s="77">
        <f t="shared" si="116"/>
        <v>144830.5</v>
      </c>
      <c r="G237" s="77">
        <f t="shared" si="116"/>
        <v>144830.5</v>
      </c>
      <c r="H237" s="77">
        <f>H238</f>
        <v>144830.5</v>
      </c>
      <c r="I237" s="77">
        <f>H237</f>
        <v>144830.5</v>
      </c>
      <c r="J237" s="77">
        <f>J238</f>
        <v>0</v>
      </c>
      <c r="K237" s="69" t="s">
        <v>194</v>
      </c>
      <c r="L237" s="78">
        <f>(I237/F237)*100</f>
        <v>100</v>
      </c>
      <c r="M237" s="79">
        <f t="shared" si="100"/>
        <v>100</v>
      </c>
      <c r="N237" s="80" t="s">
        <v>187</v>
      </c>
    </row>
    <row r="238" spans="1:14" x14ac:dyDescent="0.25">
      <c r="A238" s="75" t="s">
        <v>53</v>
      </c>
      <c r="B238" s="75" t="s">
        <v>54</v>
      </c>
      <c r="C238" s="75"/>
      <c r="D238" s="77">
        <v>0</v>
      </c>
      <c r="E238" s="77">
        <v>144830.5</v>
      </c>
      <c r="F238" s="77">
        <f>D238+E238</f>
        <v>144830.5</v>
      </c>
      <c r="G238" s="77">
        <v>144830.5</v>
      </c>
      <c r="H238" s="77">
        <f>G238</f>
        <v>144830.5</v>
      </c>
      <c r="I238" s="77">
        <f>H238</f>
        <v>144830.5</v>
      </c>
      <c r="J238" s="77">
        <f>F238-I238</f>
        <v>0</v>
      </c>
      <c r="K238" s="69" t="s">
        <v>194</v>
      </c>
      <c r="L238" s="78">
        <f>(I238/F238)*100</f>
        <v>100</v>
      </c>
      <c r="M238" s="79">
        <f t="shared" si="100"/>
        <v>100</v>
      </c>
      <c r="N238" s="80" t="s">
        <v>187</v>
      </c>
    </row>
    <row r="239" spans="1:14" ht="15.75" x14ac:dyDescent="0.25">
      <c r="A239" s="56"/>
      <c r="B239" s="168" t="s">
        <v>46</v>
      </c>
      <c r="C239" s="168"/>
      <c r="D239" s="132">
        <f>D219+D235</f>
        <v>1373132.16</v>
      </c>
      <c r="E239" s="132">
        <f t="shared" ref="E239:J239" si="117">E219+E235</f>
        <v>-1228301.6599999999</v>
      </c>
      <c r="F239" s="132">
        <f t="shared" si="117"/>
        <v>144830.5</v>
      </c>
      <c r="G239" s="132">
        <f t="shared" si="117"/>
        <v>144830.5</v>
      </c>
      <c r="H239" s="132">
        <f t="shared" si="117"/>
        <v>144830.5</v>
      </c>
      <c r="I239" s="132">
        <f t="shared" si="117"/>
        <v>144830.5</v>
      </c>
      <c r="J239" s="132">
        <f t="shared" si="117"/>
        <v>0</v>
      </c>
      <c r="K239" s="69" t="s">
        <v>194</v>
      </c>
      <c r="L239" s="111">
        <f>(I239/F239)*100</f>
        <v>100</v>
      </c>
      <c r="M239" s="112">
        <f t="shared" si="100"/>
        <v>100</v>
      </c>
      <c r="N239" s="113" t="s">
        <v>187</v>
      </c>
    </row>
    <row r="240" spans="1:14" ht="21" x14ac:dyDescent="0.35">
      <c r="A240" s="56"/>
      <c r="B240" s="133" t="s">
        <v>170</v>
      </c>
      <c r="C240" s="134"/>
      <c r="D240" s="134"/>
      <c r="E240" s="134"/>
      <c r="F240" s="134"/>
      <c r="G240" s="134"/>
      <c r="H240" s="134"/>
      <c r="I240" s="134"/>
      <c r="J240" s="134"/>
      <c r="K240" s="69"/>
      <c r="L240" s="78"/>
      <c r="M240" s="79">
        <f t="shared" si="100"/>
        <v>0</v>
      </c>
      <c r="N240" s="80"/>
    </row>
    <row r="241" spans="1:14" ht="21" x14ac:dyDescent="0.35">
      <c r="A241" s="56"/>
      <c r="B241" s="122" t="s">
        <v>171</v>
      </c>
      <c r="C241" s="66"/>
      <c r="D241" s="66"/>
      <c r="E241" s="66"/>
      <c r="F241" s="66"/>
      <c r="G241" s="66"/>
      <c r="H241" s="66"/>
      <c r="I241" s="66"/>
      <c r="J241" s="66"/>
      <c r="K241" s="69"/>
      <c r="L241" s="78"/>
      <c r="M241" s="79">
        <f t="shared" si="100"/>
        <v>0</v>
      </c>
      <c r="N241" s="80"/>
    </row>
    <row r="242" spans="1:14" ht="15" customHeight="1" x14ac:dyDescent="0.25">
      <c r="A242" s="56"/>
      <c r="B242" s="165" t="s">
        <v>97</v>
      </c>
      <c r="C242" s="165"/>
      <c r="D242" s="63" t="s">
        <v>2</v>
      </c>
      <c r="E242" s="63" t="s">
        <v>98</v>
      </c>
      <c r="F242" s="166" t="s">
        <v>3</v>
      </c>
      <c r="G242" s="63" t="s">
        <v>4</v>
      </c>
      <c r="H242" s="63" t="s">
        <v>5</v>
      </c>
      <c r="I242" s="63" t="s">
        <v>6</v>
      </c>
      <c r="J242" s="167" t="s">
        <v>99</v>
      </c>
      <c r="K242" s="69"/>
      <c r="L242" s="78"/>
      <c r="M242" s="79">
        <f t="shared" si="100"/>
        <v>0</v>
      </c>
      <c r="N242" s="80"/>
    </row>
    <row r="243" spans="1:14" x14ac:dyDescent="0.25">
      <c r="A243" s="56"/>
      <c r="B243" s="165"/>
      <c r="C243" s="165"/>
      <c r="D243" s="64"/>
      <c r="E243" s="64"/>
      <c r="F243" s="166"/>
      <c r="G243" s="64"/>
      <c r="H243" s="65"/>
      <c r="I243" s="64"/>
      <c r="J243" s="167"/>
      <c r="K243" s="69"/>
      <c r="L243" s="78"/>
      <c r="M243" s="79">
        <f t="shared" si="100"/>
        <v>0</v>
      </c>
      <c r="N243" s="80"/>
    </row>
    <row r="244" spans="1:14" ht="15.75" x14ac:dyDescent="0.25">
      <c r="A244" s="56"/>
      <c r="B244" s="160" t="s">
        <v>160</v>
      </c>
      <c r="C244" s="160"/>
      <c r="D244" s="66"/>
      <c r="E244" s="66"/>
      <c r="F244" s="66"/>
      <c r="G244" s="66"/>
      <c r="H244" s="66"/>
      <c r="I244" s="66"/>
      <c r="J244" s="66"/>
      <c r="K244" s="69"/>
      <c r="L244" s="78"/>
      <c r="M244" s="79">
        <f t="shared" si="100"/>
        <v>0</v>
      </c>
      <c r="N244" s="80"/>
    </row>
    <row r="245" spans="1:14" ht="15.75" x14ac:dyDescent="0.25">
      <c r="A245" s="93" t="s">
        <v>8</v>
      </c>
      <c r="B245" s="160" t="s">
        <v>9</v>
      </c>
      <c r="C245" s="160"/>
      <c r="D245" s="94">
        <f>D247+D249+D253</f>
        <v>5620244.7199999997</v>
      </c>
      <c r="E245" s="94">
        <f t="shared" ref="E245:J245" si="118">E247+E249+E253</f>
        <v>6140933.0800000001</v>
      </c>
      <c r="F245" s="94">
        <f t="shared" si="118"/>
        <v>11761177.800000001</v>
      </c>
      <c r="G245" s="94">
        <f t="shared" si="118"/>
        <v>9212291.5800000001</v>
      </c>
      <c r="H245" s="94">
        <f t="shared" si="118"/>
        <v>9212291.5199999996</v>
      </c>
      <c r="I245" s="94">
        <f>I247+I249+I253</f>
        <v>9216121.4499999993</v>
      </c>
      <c r="J245" s="94">
        <f t="shared" si="118"/>
        <v>2545056.3500000006</v>
      </c>
      <c r="K245" s="69" t="s">
        <v>194</v>
      </c>
      <c r="L245" s="111">
        <f t="shared" ref="L245:L261" si="119">(I245/F245)*100</f>
        <v>78.360531629748849</v>
      </c>
      <c r="M245" s="112">
        <f t="shared" si="100"/>
        <v>78.360531629748849</v>
      </c>
      <c r="N245" s="113" t="s">
        <v>187</v>
      </c>
    </row>
    <row r="246" spans="1:14" ht="31.5" x14ac:dyDescent="0.25">
      <c r="A246" s="108">
        <v>11000</v>
      </c>
      <c r="B246" s="108" t="s">
        <v>169</v>
      </c>
      <c r="C246" s="108"/>
      <c r="D246" s="135">
        <f>D247</f>
        <v>4419144</v>
      </c>
      <c r="E246" s="135">
        <f t="shared" ref="E246:J247" si="120">E247</f>
        <v>2460904.5</v>
      </c>
      <c r="F246" s="135">
        <f t="shared" si="120"/>
        <v>6880048.5</v>
      </c>
      <c r="G246" s="135">
        <f t="shared" si="120"/>
        <v>6689106.9400000004</v>
      </c>
      <c r="H246" s="135">
        <f t="shared" si="120"/>
        <v>6689106.8799999999</v>
      </c>
      <c r="I246" s="135">
        <f t="shared" si="120"/>
        <v>6693736.8099999996</v>
      </c>
      <c r="J246" s="135">
        <f t="shared" si="120"/>
        <v>186311.69000000041</v>
      </c>
      <c r="K246" s="69" t="s">
        <v>194</v>
      </c>
      <c r="L246" s="70">
        <f t="shared" si="119"/>
        <v>97.292000339823176</v>
      </c>
      <c r="M246" s="71">
        <f t="shared" si="100"/>
        <v>97.292000339823176</v>
      </c>
      <c r="N246" s="72" t="s">
        <v>187</v>
      </c>
    </row>
    <row r="247" spans="1:14" ht="28.5" x14ac:dyDescent="0.25">
      <c r="A247" s="60" t="s">
        <v>10</v>
      </c>
      <c r="B247" s="75" t="s">
        <v>11</v>
      </c>
      <c r="C247" s="76"/>
      <c r="D247" s="77">
        <f>D248</f>
        <v>4419144</v>
      </c>
      <c r="E247" s="77">
        <f t="shared" si="120"/>
        <v>2460904.5</v>
      </c>
      <c r="F247" s="77">
        <f t="shared" si="120"/>
        <v>6880048.5</v>
      </c>
      <c r="G247" s="77">
        <f t="shared" si="120"/>
        <v>6689106.9400000004</v>
      </c>
      <c r="H247" s="77">
        <f t="shared" si="120"/>
        <v>6689106.8799999999</v>
      </c>
      <c r="I247" s="77">
        <f t="shared" si="120"/>
        <v>6693736.8099999996</v>
      </c>
      <c r="J247" s="77">
        <f t="shared" si="120"/>
        <v>186311.69000000041</v>
      </c>
      <c r="K247" s="69" t="s">
        <v>194</v>
      </c>
      <c r="L247" s="78">
        <f t="shared" si="119"/>
        <v>97.292000339823176</v>
      </c>
      <c r="M247" s="79">
        <f t="shared" si="100"/>
        <v>97.292000339823176</v>
      </c>
      <c r="N247" s="80" t="s">
        <v>187</v>
      </c>
    </row>
    <row r="248" spans="1:14" x14ac:dyDescent="0.25">
      <c r="A248" s="75" t="s">
        <v>12</v>
      </c>
      <c r="B248" s="75" t="s">
        <v>13</v>
      </c>
      <c r="C248" s="76"/>
      <c r="D248" s="77">
        <v>4419144</v>
      </c>
      <c r="E248" s="77">
        <v>2460904.5</v>
      </c>
      <c r="F248" s="77">
        <f>D248+E248</f>
        <v>6880048.5</v>
      </c>
      <c r="G248" s="77">
        <v>6689106.9400000004</v>
      </c>
      <c r="H248" s="77">
        <v>6689106.8799999999</v>
      </c>
      <c r="I248" s="77">
        <v>6693736.8099999996</v>
      </c>
      <c r="J248" s="77">
        <f>F248-I248</f>
        <v>186311.69000000041</v>
      </c>
      <c r="K248" s="69" t="s">
        <v>194</v>
      </c>
      <c r="L248" s="78">
        <f t="shared" si="119"/>
        <v>97.292000339823176</v>
      </c>
      <c r="M248" s="79">
        <f t="shared" si="100"/>
        <v>97.292000339823176</v>
      </c>
      <c r="N248" s="80" t="s">
        <v>187</v>
      </c>
    </row>
    <row r="249" spans="1:14" ht="30" x14ac:dyDescent="0.25">
      <c r="A249" s="130" t="s">
        <v>14</v>
      </c>
      <c r="B249" s="130" t="s">
        <v>15</v>
      </c>
      <c r="C249" s="130"/>
      <c r="D249" s="131">
        <f>D250</f>
        <v>545671.04</v>
      </c>
      <c r="E249" s="131">
        <f t="shared" ref="E249:J249" si="121">E250</f>
        <v>1521267.37</v>
      </c>
      <c r="F249" s="131">
        <f t="shared" si="121"/>
        <v>2066938.41</v>
      </c>
      <c r="G249" s="131">
        <f t="shared" si="121"/>
        <v>1261097.72</v>
      </c>
      <c r="H249" s="131">
        <f t="shared" si="121"/>
        <v>1261097.72</v>
      </c>
      <c r="I249" s="131">
        <f t="shared" si="121"/>
        <v>1261097.72</v>
      </c>
      <c r="J249" s="131">
        <f t="shared" si="121"/>
        <v>805840.69</v>
      </c>
      <c r="K249" s="69" t="s">
        <v>194</v>
      </c>
      <c r="L249" s="128">
        <f t="shared" si="119"/>
        <v>61.01283492041739</v>
      </c>
      <c r="M249" s="129">
        <f t="shared" si="100"/>
        <v>61.01283492041739</v>
      </c>
      <c r="N249" s="104" t="s">
        <v>188</v>
      </c>
    </row>
    <row r="250" spans="1:14" ht="28.5" x14ac:dyDescent="0.25">
      <c r="A250" s="75" t="s">
        <v>16</v>
      </c>
      <c r="B250" s="75" t="s">
        <v>17</v>
      </c>
      <c r="C250" s="76"/>
      <c r="D250" s="77">
        <f>D251+D252</f>
        <v>545671.04</v>
      </c>
      <c r="E250" s="77">
        <f t="shared" ref="E250:J250" si="122">E251+E252</f>
        <v>1521267.37</v>
      </c>
      <c r="F250" s="77">
        <f t="shared" si="122"/>
        <v>2066938.41</v>
      </c>
      <c r="G250" s="77">
        <f t="shared" si="122"/>
        <v>1261097.72</v>
      </c>
      <c r="H250" s="77">
        <f t="shared" si="122"/>
        <v>1261097.72</v>
      </c>
      <c r="I250" s="77">
        <f t="shared" si="122"/>
        <v>1261097.72</v>
      </c>
      <c r="J250" s="77">
        <f t="shared" si="122"/>
        <v>805840.69</v>
      </c>
      <c r="K250" s="69" t="s">
        <v>194</v>
      </c>
      <c r="L250" s="78">
        <f t="shared" si="119"/>
        <v>61.01283492041739</v>
      </c>
      <c r="M250" s="79">
        <f t="shared" si="100"/>
        <v>61.01283492041739</v>
      </c>
      <c r="N250" s="80" t="s">
        <v>188</v>
      </c>
    </row>
    <row r="251" spans="1:14" x14ac:dyDescent="0.25">
      <c r="A251" s="75" t="s">
        <v>18</v>
      </c>
      <c r="B251" s="75" t="s">
        <v>19</v>
      </c>
      <c r="C251" s="76"/>
      <c r="D251" s="77">
        <v>60536.04</v>
      </c>
      <c r="E251" s="77">
        <v>616403.69999999995</v>
      </c>
      <c r="F251" s="77">
        <f>D251+E251</f>
        <v>676939.74</v>
      </c>
      <c r="G251" s="77">
        <v>216618.44</v>
      </c>
      <c r="H251" s="77">
        <f>G251</f>
        <v>216618.44</v>
      </c>
      <c r="I251" s="77">
        <v>216618.44</v>
      </c>
      <c r="J251" s="77">
        <f>F251-I251</f>
        <v>460321.3</v>
      </c>
      <c r="K251" s="69" t="s">
        <v>194</v>
      </c>
      <c r="L251" s="78">
        <f t="shared" si="119"/>
        <v>31.999663662824702</v>
      </c>
      <c r="M251" s="79">
        <f t="shared" si="100"/>
        <v>31.999663662824702</v>
      </c>
      <c r="N251" s="80" t="s">
        <v>191</v>
      </c>
    </row>
    <row r="252" spans="1:14" x14ac:dyDescent="0.25">
      <c r="A252" s="75" t="s">
        <v>20</v>
      </c>
      <c r="B252" s="75" t="s">
        <v>21</v>
      </c>
      <c r="C252" s="76"/>
      <c r="D252" s="77">
        <v>485135</v>
      </c>
      <c r="E252" s="77">
        <v>904863.67</v>
      </c>
      <c r="F252" s="77">
        <f>D252+E252</f>
        <v>1389998.67</v>
      </c>
      <c r="G252" s="77">
        <v>1044479.28</v>
      </c>
      <c r="H252" s="77">
        <f>G252</f>
        <v>1044479.28</v>
      </c>
      <c r="I252" s="77">
        <v>1044479.28</v>
      </c>
      <c r="J252" s="77">
        <f>F252-I252</f>
        <v>345519.3899999999</v>
      </c>
      <c r="K252" s="69" t="s">
        <v>194</v>
      </c>
      <c r="L252" s="78">
        <f t="shared" si="119"/>
        <v>75.142466143510774</v>
      </c>
      <c r="M252" s="79">
        <f t="shared" si="100"/>
        <v>75.142466143510774</v>
      </c>
      <c r="N252" s="80" t="s">
        <v>187</v>
      </c>
    </row>
    <row r="253" spans="1:14" x14ac:dyDescent="0.25">
      <c r="A253" s="60" t="s">
        <v>22</v>
      </c>
      <c r="B253" s="60" t="s">
        <v>23</v>
      </c>
      <c r="C253" s="60"/>
      <c r="D253" s="99">
        <f>D254+D257+D259</f>
        <v>655429.67999999993</v>
      </c>
      <c r="E253" s="99">
        <f t="shared" ref="E253:J253" si="123">E254+E257+E259</f>
        <v>2158761.21</v>
      </c>
      <c r="F253" s="99">
        <f t="shared" si="123"/>
        <v>2814190.89</v>
      </c>
      <c r="G253" s="99">
        <f t="shared" si="123"/>
        <v>1262086.92</v>
      </c>
      <c r="H253" s="99">
        <f t="shared" si="123"/>
        <v>1262086.92</v>
      </c>
      <c r="I253" s="99">
        <f t="shared" si="123"/>
        <v>1261286.92</v>
      </c>
      <c r="J253" s="99">
        <f t="shared" si="123"/>
        <v>1552903.9700000002</v>
      </c>
      <c r="K253" s="69" t="s">
        <v>194</v>
      </c>
      <c r="L253" s="136">
        <f t="shared" si="119"/>
        <v>44.818811846839566</v>
      </c>
      <c r="M253" s="137">
        <f t="shared" si="100"/>
        <v>44.818811846839566</v>
      </c>
      <c r="N253" s="138" t="s">
        <v>191</v>
      </c>
    </row>
    <row r="254" spans="1:14" ht="28.5" x14ac:dyDescent="0.25">
      <c r="A254" s="75" t="s">
        <v>24</v>
      </c>
      <c r="B254" s="75" t="s">
        <v>25</v>
      </c>
      <c r="C254" s="76"/>
      <c r="D254" s="77">
        <f>D255+D256</f>
        <v>381021.48</v>
      </c>
      <c r="E254" s="77">
        <f t="shared" ref="E254:J254" si="124">E255+E256</f>
        <v>1352903.96</v>
      </c>
      <c r="F254" s="77">
        <f t="shared" si="124"/>
        <v>1733925.4400000002</v>
      </c>
      <c r="G254" s="77">
        <f>G255+G256</f>
        <v>859254.74</v>
      </c>
      <c r="H254" s="77">
        <f t="shared" si="124"/>
        <v>859254.74</v>
      </c>
      <c r="I254" s="77">
        <f>I255+I256</f>
        <v>859254.74</v>
      </c>
      <c r="J254" s="77">
        <f t="shared" si="124"/>
        <v>874670.70000000007</v>
      </c>
      <c r="K254" s="69" t="s">
        <v>194</v>
      </c>
      <c r="L254" s="78">
        <f t="shared" si="119"/>
        <v>49.555460700778454</v>
      </c>
      <c r="M254" s="79">
        <f t="shared" si="100"/>
        <v>49.555460700778454</v>
      </c>
      <c r="N254" s="80" t="s">
        <v>191</v>
      </c>
    </row>
    <row r="255" spans="1:14" x14ac:dyDescent="0.25">
      <c r="A255" s="75" t="s">
        <v>26</v>
      </c>
      <c r="B255" s="75" t="s">
        <v>27</v>
      </c>
      <c r="C255" s="76"/>
      <c r="D255" s="77">
        <v>219601.8</v>
      </c>
      <c r="E255" s="77">
        <v>1209170.1000000001</v>
      </c>
      <c r="F255" s="77">
        <f>D255+E255</f>
        <v>1428771.9000000001</v>
      </c>
      <c r="G255" s="77">
        <v>560121.55000000005</v>
      </c>
      <c r="H255" s="77">
        <f>G255</f>
        <v>560121.55000000005</v>
      </c>
      <c r="I255" s="77">
        <v>560121.55000000005</v>
      </c>
      <c r="J255" s="77">
        <f t="shared" ref="J255:J260" si="125">F255-I255</f>
        <v>868650.35000000009</v>
      </c>
      <c r="K255" s="69" t="s">
        <v>194</v>
      </c>
      <c r="L255" s="78">
        <f t="shared" si="119"/>
        <v>39.203007142007763</v>
      </c>
      <c r="M255" s="79">
        <f t="shared" si="100"/>
        <v>39.203007142007763</v>
      </c>
      <c r="N255" s="80" t="s">
        <v>191</v>
      </c>
    </row>
    <row r="256" spans="1:14" ht="28.5" x14ac:dyDescent="0.25">
      <c r="A256" s="75" t="s">
        <v>28</v>
      </c>
      <c r="B256" s="75" t="s">
        <v>29</v>
      </c>
      <c r="C256" s="76"/>
      <c r="D256" s="77">
        <v>161419.68</v>
      </c>
      <c r="E256" s="77">
        <v>143733.85999999999</v>
      </c>
      <c r="F256" s="77">
        <f>D256+E256</f>
        <v>305153.53999999998</v>
      </c>
      <c r="G256" s="77">
        <v>299133.19</v>
      </c>
      <c r="H256" s="77">
        <f>G256</f>
        <v>299133.19</v>
      </c>
      <c r="I256" s="77">
        <v>299133.19</v>
      </c>
      <c r="J256" s="77">
        <f t="shared" si="125"/>
        <v>6020.3499999999767</v>
      </c>
      <c r="K256" s="69" t="s">
        <v>194</v>
      </c>
      <c r="L256" s="78">
        <f t="shared" si="119"/>
        <v>98.027107927373223</v>
      </c>
      <c r="M256" s="79">
        <f t="shared" si="100"/>
        <v>98.027107927373223</v>
      </c>
      <c r="N256" s="80" t="s">
        <v>187</v>
      </c>
    </row>
    <row r="257" spans="1:14" ht="28.5" x14ac:dyDescent="0.25">
      <c r="A257" s="75" t="s">
        <v>30</v>
      </c>
      <c r="B257" s="75" t="s">
        <v>31</v>
      </c>
      <c r="C257" s="76"/>
      <c r="D257" s="77">
        <f>D258</f>
        <v>196005.84</v>
      </c>
      <c r="E257" s="77">
        <f t="shared" ref="E257:I257" si="126">E258</f>
        <v>400876.25</v>
      </c>
      <c r="F257" s="77">
        <f t="shared" si="126"/>
        <v>596882.09</v>
      </c>
      <c r="G257" s="77">
        <f>G258</f>
        <v>304032.18</v>
      </c>
      <c r="H257" s="77">
        <f t="shared" si="126"/>
        <v>304032.18</v>
      </c>
      <c r="I257" s="77">
        <f t="shared" si="126"/>
        <v>304032.18</v>
      </c>
      <c r="J257" s="77">
        <f t="shared" si="125"/>
        <v>292849.90999999997</v>
      </c>
      <c r="K257" s="69" t="s">
        <v>194</v>
      </c>
      <c r="L257" s="78">
        <f t="shared" si="119"/>
        <v>50.936723532783503</v>
      </c>
      <c r="M257" s="79">
        <f t="shared" si="100"/>
        <v>50.936723532783503</v>
      </c>
      <c r="N257" s="80" t="s">
        <v>188</v>
      </c>
    </row>
    <row r="258" spans="1:14" x14ac:dyDescent="0.25">
      <c r="A258" s="75" t="s">
        <v>32</v>
      </c>
      <c r="B258" s="75" t="s">
        <v>33</v>
      </c>
      <c r="C258" s="76"/>
      <c r="D258" s="77">
        <v>196005.84</v>
      </c>
      <c r="E258" s="77">
        <v>400876.25</v>
      </c>
      <c r="F258" s="77">
        <f>D258+E258</f>
        <v>596882.09</v>
      </c>
      <c r="G258" s="77">
        <v>304032.18</v>
      </c>
      <c r="H258" s="77">
        <f>G258</f>
        <v>304032.18</v>
      </c>
      <c r="I258" s="77">
        <v>304032.18</v>
      </c>
      <c r="J258" s="77">
        <f t="shared" si="125"/>
        <v>292849.90999999997</v>
      </c>
      <c r="K258" s="69" t="s">
        <v>194</v>
      </c>
      <c r="L258" s="78">
        <f t="shared" si="119"/>
        <v>50.936723532783503</v>
      </c>
      <c r="M258" s="79">
        <f t="shared" si="100"/>
        <v>50.936723532783503</v>
      </c>
      <c r="N258" s="80" t="s">
        <v>188</v>
      </c>
    </row>
    <row r="259" spans="1:14" ht="28.5" x14ac:dyDescent="0.25">
      <c r="A259" s="75" t="s">
        <v>34</v>
      </c>
      <c r="B259" s="75" t="s">
        <v>35</v>
      </c>
      <c r="C259" s="76"/>
      <c r="D259" s="77">
        <f>D260</f>
        <v>78402.36</v>
      </c>
      <c r="E259" s="77">
        <f t="shared" ref="E259:I259" si="127">E260</f>
        <v>404981</v>
      </c>
      <c r="F259" s="77">
        <f t="shared" si="127"/>
        <v>483383.36</v>
      </c>
      <c r="G259" s="77">
        <f t="shared" si="127"/>
        <v>98800</v>
      </c>
      <c r="H259" s="77">
        <f t="shared" si="127"/>
        <v>98800</v>
      </c>
      <c r="I259" s="77">
        <f t="shared" si="127"/>
        <v>98000</v>
      </c>
      <c r="J259" s="77">
        <f t="shared" si="125"/>
        <v>385383.36</v>
      </c>
      <c r="K259" s="69" t="s">
        <v>194</v>
      </c>
      <c r="L259" s="78">
        <f t="shared" si="119"/>
        <v>20.273763664516711</v>
      </c>
      <c r="M259" s="79">
        <f t="shared" si="100"/>
        <v>20.273763664516711</v>
      </c>
      <c r="N259" s="80"/>
    </row>
    <row r="260" spans="1:14" ht="28.5" x14ac:dyDescent="0.25">
      <c r="A260" s="75" t="s">
        <v>36</v>
      </c>
      <c r="B260" s="75" t="s">
        <v>37</v>
      </c>
      <c r="C260" s="76"/>
      <c r="D260" s="77">
        <v>78402.36</v>
      </c>
      <c r="E260" s="77">
        <v>404981</v>
      </c>
      <c r="F260" s="77">
        <f>D260+E260</f>
        <v>483383.36</v>
      </c>
      <c r="G260" s="77">
        <v>98800</v>
      </c>
      <c r="H260" s="77">
        <f>G260</f>
        <v>98800</v>
      </c>
      <c r="I260" s="77">
        <v>98000</v>
      </c>
      <c r="J260" s="77">
        <f t="shared" si="125"/>
        <v>385383.36</v>
      </c>
      <c r="K260" s="69" t="s">
        <v>194</v>
      </c>
      <c r="L260" s="78">
        <f t="shared" si="119"/>
        <v>20.273763664516711</v>
      </c>
      <c r="M260" s="79">
        <f t="shared" si="100"/>
        <v>20.273763664516711</v>
      </c>
      <c r="N260" s="80"/>
    </row>
    <row r="261" spans="1:14" ht="15.75" x14ac:dyDescent="0.25">
      <c r="A261" s="56"/>
      <c r="B261" s="162" t="s">
        <v>160</v>
      </c>
      <c r="C261" s="162"/>
      <c r="D261" s="114">
        <f>D245</f>
        <v>5620244.7199999997</v>
      </c>
      <c r="E261" s="114">
        <f t="shared" ref="E261:J261" si="128">E245</f>
        <v>6140933.0800000001</v>
      </c>
      <c r="F261" s="114">
        <f t="shared" si="128"/>
        <v>11761177.800000001</v>
      </c>
      <c r="G261" s="114">
        <f t="shared" si="128"/>
        <v>9212291.5800000001</v>
      </c>
      <c r="H261" s="114">
        <f t="shared" si="128"/>
        <v>9212291.5199999996</v>
      </c>
      <c r="I261" s="114">
        <f t="shared" si="128"/>
        <v>9216121.4499999993</v>
      </c>
      <c r="J261" s="114">
        <f t="shared" si="128"/>
        <v>2545056.3500000006</v>
      </c>
      <c r="K261" s="69" t="s">
        <v>194</v>
      </c>
      <c r="L261" s="111">
        <f t="shared" si="119"/>
        <v>78.360531629748849</v>
      </c>
      <c r="M261" s="112">
        <f t="shared" si="100"/>
        <v>78.360531629748849</v>
      </c>
      <c r="N261" s="113" t="s">
        <v>187</v>
      </c>
    </row>
    <row r="262" spans="1:14" ht="21" x14ac:dyDescent="0.35">
      <c r="A262" s="56"/>
      <c r="B262" s="62" t="s">
        <v>172</v>
      </c>
      <c r="C262" s="56"/>
      <c r="D262" s="56"/>
      <c r="E262" s="56"/>
      <c r="F262" s="56"/>
      <c r="G262" s="56"/>
      <c r="H262" s="56"/>
      <c r="I262" s="56"/>
      <c r="J262" s="56"/>
      <c r="K262" s="69"/>
      <c r="L262" s="78"/>
      <c r="M262" s="79">
        <f t="shared" si="100"/>
        <v>0</v>
      </c>
      <c r="N262" s="80"/>
    </row>
    <row r="263" spans="1:14" ht="15" customHeight="1" x14ac:dyDescent="0.25">
      <c r="A263" s="56"/>
      <c r="B263" s="165" t="s">
        <v>97</v>
      </c>
      <c r="C263" s="165"/>
      <c r="D263" s="63" t="s">
        <v>2</v>
      </c>
      <c r="E263" s="63" t="s">
        <v>98</v>
      </c>
      <c r="F263" s="166" t="s">
        <v>3</v>
      </c>
      <c r="G263" s="63" t="s">
        <v>4</v>
      </c>
      <c r="H263" s="63" t="s">
        <v>5</v>
      </c>
      <c r="I263" s="63" t="s">
        <v>6</v>
      </c>
      <c r="J263" s="167" t="s">
        <v>99</v>
      </c>
      <c r="K263" s="69"/>
      <c r="L263" s="78"/>
      <c r="M263" s="79">
        <f t="shared" si="100"/>
        <v>0</v>
      </c>
      <c r="N263" s="80"/>
    </row>
    <row r="264" spans="1:14" x14ac:dyDescent="0.25">
      <c r="A264" s="56"/>
      <c r="B264" s="165"/>
      <c r="C264" s="165"/>
      <c r="D264" s="64"/>
      <c r="E264" s="64"/>
      <c r="F264" s="166"/>
      <c r="G264" s="64"/>
      <c r="H264" s="65"/>
      <c r="I264" s="64"/>
      <c r="J264" s="167"/>
      <c r="K264" s="69"/>
      <c r="L264" s="78"/>
      <c r="M264" s="79">
        <f t="shared" si="100"/>
        <v>0</v>
      </c>
      <c r="N264" s="80"/>
    </row>
    <row r="265" spans="1:14" ht="15.75" x14ac:dyDescent="0.25">
      <c r="A265" s="56"/>
      <c r="B265" s="160" t="s">
        <v>46</v>
      </c>
      <c r="C265" s="160"/>
      <c r="D265" s="66"/>
      <c r="E265" s="66"/>
      <c r="F265" s="66"/>
      <c r="G265" s="66"/>
      <c r="H265" s="66"/>
      <c r="I265" s="66"/>
      <c r="J265" s="66"/>
      <c r="K265" s="69"/>
      <c r="L265" s="78"/>
      <c r="M265" s="79">
        <f t="shared" si="100"/>
        <v>0</v>
      </c>
      <c r="N265" s="80"/>
    </row>
    <row r="266" spans="1:14" x14ac:dyDescent="0.25">
      <c r="A266" s="115" t="s">
        <v>47</v>
      </c>
      <c r="B266" s="115" t="s">
        <v>48</v>
      </c>
      <c r="C266" s="115"/>
      <c r="D266" s="139">
        <f>D267</f>
        <v>209800</v>
      </c>
      <c r="E266" s="139">
        <f t="shared" ref="E266:J266" si="129">E267</f>
        <v>154758.91</v>
      </c>
      <c r="F266" s="139">
        <f t="shared" si="129"/>
        <v>364558.91000000003</v>
      </c>
      <c r="G266" s="139">
        <f t="shared" si="129"/>
        <v>364558.91</v>
      </c>
      <c r="H266" s="139">
        <f t="shared" si="129"/>
        <v>364558.91</v>
      </c>
      <c r="I266" s="139">
        <f t="shared" si="129"/>
        <v>364558.91</v>
      </c>
      <c r="J266" s="139">
        <f t="shared" si="129"/>
        <v>0</v>
      </c>
      <c r="K266" s="69" t="s">
        <v>194</v>
      </c>
      <c r="L266" s="136">
        <f>(I266/F266)*100</f>
        <v>99.999999999999986</v>
      </c>
      <c r="M266" s="137">
        <f t="shared" si="100"/>
        <v>99.999999999999986</v>
      </c>
      <c r="N266" s="138" t="s">
        <v>187</v>
      </c>
    </row>
    <row r="267" spans="1:14" ht="30" x14ac:dyDescent="0.25">
      <c r="A267" s="98">
        <v>27000</v>
      </c>
      <c r="B267" s="60" t="s">
        <v>161</v>
      </c>
      <c r="C267" s="60"/>
      <c r="D267" s="99">
        <f>D268+D270</f>
        <v>209800</v>
      </c>
      <c r="E267" s="99">
        <f t="shared" ref="E267:J267" si="130">E268+E270</f>
        <v>154758.91</v>
      </c>
      <c r="F267" s="99">
        <f t="shared" si="130"/>
        <v>364558.91000000003</v>
      </c>
      <c r="G267" s="99">
        <f t="shared" si="130"/>
        <v>364558.91</v>
      </c>
      <c r="H267" s="99">
        <f t="shared" si="130"/>
        <v>364558.91</v>
      </c>
      <c r="I267" s="99">
        <f t="shared" si="130"/>
        <v>364558.91</v>
      </c>
      <c r="J267" s="99">
        <f t="shared" si="130"/>
        <v>0</v>
      </c>
      <c r="K267" s="69" t="s">
        <v>194</v>
      </c>
      <c r="L267" s="136">
        <f>(I267/F267)*100</f>
        <v>99.999999999999986</v>
      </c>
      <c r="M267" s="137">
        <f t="shared" ref="M267:M290" si="131">+L267</f>
        <v>99.999999999999986</v>
      </c>
      <c r="N267" s="138" t="s">
        <v>187</v>
      </c>
    </row>
    <row r="268" spans="1:14" x14ac:dyDescent="0.25">
      <c r="A268" s="84">
        <v>27100</v>
      </c>
      <c r="B268" s="75" t="s">
        <v>162</v>
      </c>
      <c r="C268" s="75"/>
      <c r="D268" s="77">
        <f>D269</f>
        <v>175000</v>
      </c>
      <c r="E268" s="77">
        <f t="shared" ref="E268:G270" si="132">E269</f>
        <v>189558.91</v>
      </c>
      <c r="F268" s="77">
        <f>D268+E268</f>
        <v>364558.91000000003</v>
      </c>
      <c r="G268" s="77">
        <f t="shared" si="132"/>
        <v>364558.91</v>
      </c>
      <c r="H268" s="77">
        <f>H269</f>
        <v>364558.91</v>
      </c>
      <c r="I268" s="77">
        <f>H268</f>
        <v>364558.91</v>
      </c>
      <c r="J268" s="77">
        <f>J269</f>
        <v>0</v>
      </c>
      <c r="K268" s="69" t="s">
        <v>194</v>
      </c>
      <c r="L268" s="78">
        <f>(I268/F268)*100</f>
        <v>99.999999999999986</v>
      </c>
      <c r="M268" s="79">
        <f t="shared" si="131"/>
        <v>99.999999999999986</v>
      </c>
      <c r="N268" s="80" t="s">
        <v>187</v>
      </c>
    </row>
    <row r="269" spans="1:14" x14ac:dyDescent="0.25">
      <c r="A269" s="84">
        <v>27101</v>
      </c>
      <c r="B269" s="75" t="s">
        <v>173</v>
      </c>
      <c r="C269" s="75"/>
      <c r="D269" s="77">
        <v>175000</v>
      </c>
      <c r="E269" s="77">
        <v>189558.91</v>
      </c>
      <c r="F269" s="77">
        <f>D269+E269</f>
        <v>364558.91000000003</v>
      </c>
      <c r="G269" s="77">
        <v>364558.91</v>
      </c>
      <c r="H269" s="77">
        <f>G269</f>
        <v>364558.91</v>
      </c>
      <c r="I269" s="77">
        <f>H269</f>
        <v>364558.91</v>
      </c>
      <c r="J269" s="77">
        <f>F269-I269</f>
        <v>0</v>
      </c>
      <c r="K269" s="69" t="s">
        <v>194</v>
      </c>
      <c r="L269" s="78">
        <f>(I269/F269)*100</f>
        <v>99.999999999999986</v>
      </c>
      <c r="M269" s="79">
        <f t="shared" si="131"/>
        <v>99.999999999999986</v>
      </c>
      <c r="N269" s="80" t="s">
        <v>187</v>
      </c>
    </row>
    <row r="270" spans="1:14" x14ac:dyDescent="0.25">
      <c r="A270" s="84">
        <v>27300</v>
      </c>
      <c r="B270" s="56" t="s">
        <v>175</v>
      </c>
      <c r="C270" s="56"/>
      <c r="D270" s="77">
        <f>D271</f>
        <v>34800</v>
      </c>
      <c r="E270" s="77">
        <f t="shared" si="132"/>
        <v>-34800</v>
      </c>
      <c r="F270" s="77">
        <f>D270+E270</f>
        <v>0</v>
      </c>
      <c r="G270" s="77">
        <f t="shared" si="132"/>
        <v>0</v>
      </c>
      <c r="H270" s="77">
        <f>H271</f>
        <v>0</v>
      </c>
      <c r="I270" s="77">
        <f>H270</f>
        <v>0</v>
      </c>
      <c r="J270" s="77">
        <f>J271</f>
        <v>0</v>
      </c>
      <c r="K270" s="69"/>
      <c r="L270" s="78"/>
      <c r="M270" s="79">
        <f t="shared" si="131"/>
        <v>0</v>
      </c>
      <c r="N270" s="80"/>
    </row>
    <row r="271" spans="1:14" x14ac:dyDescent="0.25">
      <c r="A271" s="84">
        <v>37301</v>
      </c>
      <c r="B271" s="56" t="s">
        <v>176</v>
      </c>
      <c r="C271" s="56"/>
      <c r="D271" s="77">
        <v>34800</v>
      </c>
      <c r="E271" s="77">
        <v>-34800</v>
      </c>
      <c r="F271" s="77">
        <f>D271+E271</f>
        <v>0</v>
      </c>
      <c r="G271" s="77">
        <v>0</v>
      </c>
      <c r="H271" s="77">
        <f>G271</f>
        <v>0</v>
      </c>
      <c r="I271" s="77">
        <f>H271</f>
        <v>0</v>
      </c>
      <c r="J271" s="77">
        <f>F271-I271</f>
        <v>0</v>
      </c>
      <c r="K271" s="69"/>
      <c r="L271" s="78"/>
      <c r="M271" s="79">
        <f t="shared" si="131"/>
        <v>0</v>
      </c>
      <c r="N271" s="80"/>
    </row>
    <row r="272" spans="1:14" ht="15.75" x14ac:dyDescent="0.25">
      <c r="A272" s="117">
        <v>30000</v>
      </c>
      <c r="B272" s="161" t="s">
        <v>44</v>
      </c>
      <c r="C272" s="161"/>
      <c r="D272" s="118">
        <f>D273</f>
        <v>0</v>
      </c>
      <c r="E272" s="118">
        <f>E273</f>
        <v>122849.08</v>
      </c>
      <c r="F272" s="118">
        <f t="shared" ref="F272:J273" si="133">F273</f>
        <v>122849.08</v>
      </c>
      <c r="G272" s="118">
        <f t="shared" si="133"/>
        <v>0</v>
      </c>
      <c r="H272" s="118">
        <f t="shared" si="133"/>
        <v>0</v>
      </c>
      <c r="I272" s="118">
        <f t="shared" si="133"/>
        <v>0</v>
      </c>
      <c r="J272" s="118">
        <f t="shared" si="133"/>
        <v>122849.08</v>
      </c>
      <c r="K272" s="69"/>
      <c r="L272" s="78">
        <f>(I272/F272)*100</f>
        <v>0</v>
      </c>
      <c r="M272" s="79">
        <f t="shared" si="131"/>
        <v>0</v>
      </c>
      <c r="N272" s="80"/>
    </row>
    <row r="273" spans="1:14" ht="15.75" x14ac:dyDescent="0.25">
      <c r="A273" s="86">
        <v>31000</v>
      </c>
      <c r="B273" s="86" t="s">
        <v>115</v>
      </c>
      <c r="C273" s="86"/>
      <c r="D273" s="99">
        <f>D274</f>
        <v>0</v>
      </c>
      <c r="E273" s="99">
        <f>E274</f>
        <v>122849.08</v>
      </c>
      <c r="F273" s="99">
        <f t="shared" si="133"/>
        <v>122849.08</v>
      </c>
      <c r="G273" s="99">
        <f t="shared" si="133"/>
        <v>0</v>
      </c>
      <c r="H273" s="99">
        <f t="shared" si="133"/>
        <v>0</v>
      </c>
      <c r="I273" s="99">
        <f t="shared" si="133"/>
        <v>0</v>
      </c>
      <c r="J273" s="99">
        <f t="shared" si="133"/>
        <v>122849.08</v>
      </c>
      <c r="K273" s="69"/>
      <c r="L273" s="78">
        <f>(I273/F273)*100</f>
        <v>0</v>
      </c>
      <c r="M273" s="79">
        <f t="shared" si="131"/>
        <v>0</v>
      </c>
      <c r="N273" s="80"/>
    </row>
    <row r="274" spans="1:14" ht="15.75" x14ac:dyDescent="0.25">
      <c r="A274" s="85">
        <v>31100</v>
      </c>
      <c r="B274" s="85" t="s">
        <v>116</v>
      </c>
      <c r="C274" s="86"/>
      <c r="D274" s="77">
        <f>D275</f>
        <v>0</v>
      </c>
      <c r="E274" s="77">
        <f t="shared" ref="E274:I274" si="134">E275</f>
        <v>122849.08</v>
      </c>
      <c r="F274" s="77">
        <f t="shared" si="134"/>
        <v>122849.08</v>
      </c>
      <c r="G274" s="77">
        <f t="shared" si="134"/>
        <v>0</v>
      </c>
      <c r="H274" s="77">
        <f t="shared" si="134"/>
        <v>0</v>
      </c>
      <c r="I274" s="77">
        <f t="shared" si="134"/>
        <v>0</v>
      </c>
      <c r="J274" s="77">
        <f>J275</f>
        <v>122849.08</v>
      </c>
      <c r="K274" s="69"/>
      <c r="L274" s="78">
        <f>(I274/F274)*100</f>
        <v>0</v>
      </c>
      <c r="M274" s="79">
        <f t="shared" si="131"/>
        <v>0</v>
      </c>
      <c r="N274" s="80"/>
    </row>
    <row r="275" spans="1:14" ht="30" x14ac:dyDescent="0.25">
      <c r="A275" s="85">
        <v>31101</v>
      </c>
      <c r="B275" s="85" t="s">
        <v>117</v>
      </c>
      <c r="C275" s="87" t="s">
        <v>102</v>
      </c>
      <c r="D275" s="77">
        <v>0</v>
      </c>
      <c r="E275" s="77">
        <v>122849.08</v>
      </c>
      <c r="F275" s="77">
        <f>D275+E275</f>
        <v>122849.08</v>
      </c>
      <c r="G275" s="77">
        <v>0</v>
      </c>
      <c r="H275" s="77">
        <f>G275</f>
        <v>0</v>
      </c>
      <c r="I275" s="77">
        <v>0</v>
      </c>
      <c r="J275" s="77">
        <f>F275-I275</f>
        <v>122849.08</v>
      </c>
      <c r="K275" s="69"/>
      <c r="L275" s="78">
        <f>(I275/F275)*100</f>
        <v>0</v>
      </c>
      <c r="M275" s="79">
        <f t="shared" si="131"/>
        <v>0</v>
      </c>
      <c r="N275" s="80"/>
    </row>
    <row r="276" spans="1:14" ht="15.75" x14ac:dyDescent="0.25">
      <c r="A276" s="56"/>
      <c r="B276" s="162" t="s">
        <v>46</v>
      </c>
      <c r="C276" s="162"/>
      <c r="D276" s="114">
        <f>D266+D272</f>
        <v>209800</v>
      </c>
      <c r="E276" s="114">
        <f t="shared" ref="E276:J276" si="135">E266+E272</f>
        <v>277607.99</v>
      </c>
      <c r="F276" s="114">
        <f t="shared" si="135"/>
        <v>487407.99000000005</v>
      </c>
      <c r="G276" s="114">
        <f t="shared" si="135"/>
        <v>364558.91</v>
      </c>
      <c r="H276" s="114">
        <f t="shared" si="135"/>
        <v>364558.91</v>
      </c>
      <c r="I276" s="114">
        <f t="shared" si="135"/>
        <v>364558.91</v>
      </c>
      <c r="J276" s="114">
        <f t="shared" si="135"/>
        <v>122849.08</v>
      </c>
      <c r="K276" s="69" t="s">
        <v>194</v>
      </c>
      <c r="L276" s="111">
        <f>(I276/F276)*100</f>
        <v>74.795431646493924</v>
      </c>
      <c r="M276" s="112">
        <f t="shared" si="131"/>
        <v>74.795431646493924</v>
      </c>
      <c r="N276" s="113" t="s">
        <v>188</v>
      </c>
    </row>
    <row r="277" spans="1:14" x14ac:dyDescent="0.25">
      <c r="A277" s="56"/>
      <c r="B277" s="56"/>
      <c r="C277" s="56"/>
      <c r="D277" s="56"/>
      <c r="E277" s="56"/>
      <c r="F277" s="56"/>
      <c r="G277" s="56"/>
      <c r="H277" s="56"/>
      <c r="I277" s="56"/>
      <c r="J277" s="56"/>
      <c r="K277" s="69"/>
      <c r="L277" s="78"/>
      <c r="M277" s="79">
        <f t="shared" si="131"/>
        <v>0</v>
      </c>
      <c r="N277" s="80"/>
    </row>
    <row r="278" spans="1:14" ht="15.75" x14ac:dyDescent="0.25">
      <c r="A278" s="56"/>
      <c r="B278" s="162" t="s">
        <v>177</v>
      </c>
      <c r="C278" s="162"/>
      <c r="D278" s="114">
        <f t="shared" ref="D278:J278" si="136">D90+D172+D200+D213+D239+D261+D276</f>
        <v>15789830</v>
      </c>
      <c r="E278" s="114">
        <f t="shared" si="136"/>
        <v>10726132.380000001</v>
      </c>
      <c r="F278" s="114">
        <f t="shared" si="136"/>
        <v>26515962.379999999</v>
      </c>
      <c r="G278" s="114">
        <f t="shared" si="136"/>
        <v>23042692.510000002</v>
      </c>
      <c r="H278" s="114">
        <f t="shared" si="136"/>
        <v>23042692.41</v>
      </c>
      <c r="I278" s="114">
        <f t="shared" si="136"/>
        <v>23047230.16</v>
      </c>
      <c r="J278" s="114">
        <f t="shared" si="136"/>
        <v>3468732.2200000011</v>
      </c>
      <c r="K278" s="69" t="s">
        <v>194</v>
      </c>
      <c r="L278" s="111">
        <f>(I278/F278)*100</f>
        <v>86.918324252050027</v>
      </c>
      <c r="M278" s="112">
        <f t="shared" si="131"/>
        <v>86.918324252050027</v>
      </c>
      <c r="N278" s="113" t="s">
        <v>187</v>
      </c>
    </row>
    <row r="279" spans="1:14" x14ac:dyDescent="0.25">
      <c r="A279" s="56"/>
      <c r="B279" s="56"/>
      <c r="C279" s="56"/>
      <c r="D279" s="56"/>
      <c r="E279" s="56"/>
      <c r="F279" s="56"/>
      <c r="G279" s="56"/>
      <c r="H279" s="56"/>
      <c r="I279" s="56"/>
      <c r="J279" s="56"/>
      <c r="K279" s="69"/>
      <c r="L279" s="78"/>
      <c r="M279" s="79">
        <f t="shared" si="131"/>
        <v>0</v>
      </c>
      <c r="N279" s="80"/>
    </row>
    <row r="280" spans="1:14" ht="15.75" x14ac:dyDescent="0.25">
      <c r="A280" s="56"/>
      <c r="B280" s="163" t="s">
        <v>182</v>
      </c>
      <c r="C280" s="163"/>
      <c r="D280" s="134"/>
      <c r="E280" s="140" t="s">
        <v>102</v>
      </c>
      <c r="F280" s="134"/>
      <c r="G280" s="134"/>
      <c r="H280" s="134"/>
      <c r="I280" s="134"/>
      <c r="J280" s="134"/>
      <c r="K280" s="69"/>
      <c r="L280" s="78"/>
      <c r="M280" s="79">
        <f t="shared" si="131"/>
        <v>0</v>
      </c>
      <c r="N280" s="80"/>
    </row>
    <row r="281" spans="1:14" ht="15.75" x14ac:dyDescent="0.25">
      <c r="A281" s="56"/>
      <c r="B281" s="86"/>
      <c r="C281" s="86"/>
      <c r="D281" s="56"/>
      <c r="E281" s="141"/>
      <c r="F281" s="56"/>
      <c r="G281" s="56"/>
      <c r="H281" s="56"/>
      <c r="I281" s="56"/>
      <c r="J281" s="56"/>
      <c r="K281" s="69"/>
      <c r="L281" s="78"/>
      <c r="M281" s="79">
        <f t="shared" si="131"/>
        <v>0</v>
      </c>
      <c r="N281" s="80"/>
    </row>
    <row r="282" spans="1:14" ht="15.75" x14ac:dyDescent="0.25">
      <c r="A282" s="56"/>
      <c r="B282" s="86" t="str">
        <f>B265</f>
        <v>RECURSOS FEDERALES</v>
      </c>
      <c r="C282" s="86"/>
      <c r="D282" s="142">
        <f>D172+D213+D239+D276</f>
        <v>5620245.2800000003</v>
      </c>
      <c r="E282" s="142">
        <f t="shared" ref="E282:I282" si="137">E172+E213+E239+E276</f>
        <v>1692239.9900000002</v>
      </c>
      <c r="F282" s="142">
        <f t="shared" si="137"/>
        <v>7312485.2700000005</v>
      </c>
      <c r="G282" s="142">
        <f t="shared" si="137"/>
        <v>7694133.2699999996</v>
      </c>
      <c r="H282" s="142">
        <f t="shared" si="137"/>
        <v>7694133.2699999996</v>
      </c>
      <c r="I282" s="142">
        <f t="shared" si="137"/>
        <v>7694841.6899999995</v>
      </c>
      <c r="J282" s="142">
        <f>J172+J213+J239+J276</f>
        <v>-382356.42</v>
      </c>
      <c r="K282" s="151" t="s">
        <v>195</v>
      </c>
      <c r="L282" s="78">
        <f>(I282/F282)*100</f>
        <v>105.22881627630272</v>
      </c>
      <c r="M282" s="79">
        <f t="shared" si="131"/>
        <v>105.22881627630272</v>
      </c>
      <c r="N282" s="80" t="s">
        <v>187</v>
      </c>
    </row>
    <row r="283" spans="1:14" ht="15.75" x14ac:dyDescent="0.25">
      <c r="A283" s="56"/>
      <c r="B283" s="86" t="str">
        <f>B244</f>
        <v>RECURSOS ESTATALES</v>
      </c>
      <c r="C283" s="86"/>
      <c r="D283" s="142">
        <f>D200+D261</f>
        <v>5620244.7199999997</v>
      </c>
      <c r="E283" s="142">
        <f t="shared" ref="E283:J283" si="138">E200+E261</f>
        <v>7833173.0700000003</v>
      </c>
      <c r="F283" s="142">
        <f t="shared" si="138"/>
        <v>13453417.790000001</v>
      </c>
      <c r="G283" s="142">
        <f t="shared" si="138"/>
        <v>10108861.82</v>
      </c>
      <c r="H283" s="142">
        <f t="shared" si="138"/>
        <v>10108861.76</v>
      </c>
      <c r="I283" s="142">
        <f t="shared" si="138"/>
        <v>10112691.689999999</v>
      </c>
      <c r="J283" s="142">
        <f t="shared" si="138"/>
        <v>3340726.1000000006</v>
      </c>
      <c r="K283" s="151" t="s">
        <v>195</v>
      </c>
      <c r="L283" s="78">
        <f>(I283/F283)*100</f>
        <v>75.168197760994374</v>
      </c>
      <c r="M283" s="79">
        <f t="shared" si="131"/>
        <v>75.168197760994374</v>
      </c>
      <c r="N283" s="80" t="s">
        <v>187</v>
      </c>
    </row>
    <row r="284" spans="1:14" ht="15.75" customHeight="1" x14ac:dyDescent="0.25">
      <c r="A284" s="56"/>
      <c r="B284" s="164" t="s">
        <v>7</v>
      </c>
      <c r="C284" s="164"/>
      <c r="D284" s="142">
        <f>D90</f>
        <v>4549340</v>
      </c>
      <c r="E284" s="142">
        <f t="shared" ref="E284:J284" si="139">E90</f>
        <v>1200719.32</v>
      </c>
      <c r="F284" s="142">
        <f t="shared" si="139"/>
        <v>5750059.3200000003</v>
      </c>
      <c r="G284" s="142">
        <f t="shared" si="139"/>
        <v>5239697.4200000009</v>
      </c>
      <c r="H284" s="142">
        <f t="shared" si="139"/>
        <v>5239697.3800000008</v>
      </c>
      <c r="I284" s="142">
        <f t="shared" si="139"/>
        <v>5239696.78</v>
      </c>
      <c r="J284" s="142">
        <f t="shared" si="139"/>
        <v>510362.5400000005</v>
      </c>
      <c r="K284" s="151" t="s">
        <v>195</v>
      </c>
      <c r="L284" s="78">
        <f>(I284/F284)*100</f>
        <v>91.124221306294288</v>
      </c>
      <c r="M284" s="79">
        <f t="shared" si="131"/>
        <v>91.124221306294288</v>
      </c>
      <c r="N284" s="80" t="s">
        <v>187</v>
      </c>
    </row>
    <row r="285" spans="1:14" x14ac:dyDescent="0.25">
      <c r="A285" s="56"/>
      <c r="B285" s="56"/>
      <c r="C285" s="56"/>
      <c r="D285" s="56"/>
      <c r="E285" s="56"/>
      <c r="F285" s="56"/>
      <c r="G285" s="56"/>
      <c r="H285" s="56"/>
      <c r="I285" s="56"/>
      <c r="J285" s="56"/>
      <c r="K285" s="69"/>
      <c r="L285" s="78"/>
      <c r="M285" s="79">
        <f t="shared" si="131"/>
        <v>0</v>
      </c>
      <c r="N285" s="80"/>
    </row>
    <row r="286" spans="1:14" ht="15.75" x14ac:dyDescent="0.25">
      <c r="A286" s="56"/>
      <c r="B286" s="155" t="s">
        <v>177</v>
      </c>
      <c r="C286" s="155"/>
      <c r="D286" s="143">
        <f>SUM(D282:D285)</f>
        <v>15789830</v>
      </c>
      <c r="E286" s="143">
        <f t="shared" ref="E286:I286" si="140">SUM(E282:E285)</f>
        <v>10726132.380000001</v>
      </c>
      <c r="F286" s="143">
        <f t="shared" si="140"/>
        <v>26515962.380000003</v>
      </c>
      <c r="G286" s="143">
        <f t="shared" si="140"/>
        <v>23042692.510000002</v>
      </c>
      <c r="H286" s="143">
        <f t="shared" si="140"/>
        <v>23042692.410000004</v>
      </c>
      <c r="I286" s="143">
        <f t="shared" si="140"/>
        <v>23047230.16</v>
      </c>
      <c r="J286" s="144">
        <f>SUM(J282:J285)</f>
        <v>3468732.2200000011</v>
      </c>
      <c r="K286" s="145"/>
      <c r="L286" s="111">
        <f>(I286/F286)*100</f>
        <v>86.918324252050013</v>
      </c>
      <c r="M286" s="112">
        <f t="shared" si="131"/>
        <v>86.918324252050013</v>
      </c>
      <c r="N286" s="113" t="s">
        <v>187</v>
      </c>
    </row>
    <row r="287" spans="1:14" ht="15.75" x14ac:dyDescent="0.25">
      <c r="A287" s="56"/>
      <c r="B287" s="56"/>
      <c r="C287" s="56"/>
      <c r="D287" s="56"/>
      <c r="E287" s="56"/>
      <c r="F287" s="56"/>
      <c r="G287" s="56"/>
      <c r="H287" s="56"/>
      <c r="I287" s="56"/>
      <c r="J287" s="56"/>
      <c r="K287" s="56"/>
      <c r="L287" s="111"/>
      <c r="M287" s="112"/>
      <c r="N287" s="113"/>
    </row>
    <row r="288" spans="1:14" s="51" customFormat="1" ht="15.75" x14ac:dyDescent="0.25">
      <c r="A288" s="146"/>
      <c r="B288" s="147" t="s">
        <v>196</v>
      </c>
      <c r="C288" s="147"/>
      <c r="D288" s="147"/>
      <c r="E288" s="147"/>
      <c r="F288" s="147" t="s">
        <v>198</v>
      </c>
      <c r="G288" s="147"/>
      <c r="H288" s="147"/>
      <c r="I288" s="147" t="s">
        <v>199</v>
      </c>
      <c r="J288" s="147"/>
      <c r="K288" s="147"/>
      <c r="L288" s="111"/>
      <c r="M288" s="112"/>
      <c r="N288" s="113"/>
    </row>
    <row r="289" spans="1:14" ht="15.75" x14ac:dyDescent="0.25">
      <c r="A289" s="56"/>
      <c r="B289" s="147" t="s">
        <v>202</v>
      </c>
      <c r="C289" s="152"/>
      <c r="D289" s="152"/>
      <c r="E289" s="152"/>
      <c r="F289" s="147">
        <v>900</v>
      </c>
      <c r="G289" s="147"/>
      <c r="H289" s="147"/>
      <c r="I289" s="147">
        <v>858</v>
      </c>
      <c r="J289" s="152"/>
      <c r="K289" s="147" t="s">
        <v>195</v>
      </c>
      <c r="L289" s="111">
        <f>((I289/F289)*100)-100</f>
        <v>-4.6666666666666572</v>
      </c>
      <c r="M289" s="112">
        <f t="shared" si="131"/>
        <v>-4.6666666666666572</v>
      </c>
      <c r="N289" s="113" t="s">
        <v>201</v>
      </c>
    </row>
    <row r="290" spans="1:14" ht="20.25" x14ac:dyDescent="0.3">
      <c r="A290" s="56"/>
      <c r="B290" s="56"/>
      <c r="C290" s="56"/>
      <c r="D290" s="56"/>
      <c r="E290" s="56"/>
      <c r="F290" s="56"/>
      <c r="G290" s="56"/>
      <c r="H290" s="56"/>
      <c r="I290" s="56"/>
      <c r="J290" s="56"/>
      <c r="K290" s="148" t="s">
        <v>200</v>
      </c>
      <c r="L290" s="149">
        <f>AVERAGE(L282:L284,L289)</f>
        <v>66.713642169231179</v>
      </c>
      <c r="M290" s="149">
        <f t="shared" si="131"/>
        <v>66.713642169231179</v>
      </c>
      <c r="N290" s="150" t="s">
        <v>197</v>
      </c>
    </row>
    <row r="291" spans="1:14" x14ac:dyDescent="0.25">
      <c r="A291" s="56"/>
      <c r="B291" s="56"/>
      <c r="C291" s="56"/>
      <c r="D291" s="56"/>
      <c r="E291" s="56"/>
      <c r="F291" s="56"/>
      <c r="G291" s="56"/>
      <c r="H291" s="56"/>
      <c r="I291" s="56"/>
      <c r="J291" s="56"/>
      <c r="K291" s="56"/>
      <c r="L291" s="57"/>
      <c r="M291" s="57"/>
      <c r="N291" s="57"/>
    </row>
    <row r="292" spans="1:14" x14ac:dyDescent="0.25">
      <c r="A292" s="56"/>
      <c r="B292" s="56" t="s">
        <v>210</v>
      </c>
      <c r="C292" s="56"/>
      <c r="D292" s="56"/>
      <c r="E292" s="56"/>
      <c r="F292" s="56"/>
      <c r="G292" s="56"/>
      <c r="H292" s="56"/>
      <c r="I292" s="56"/>
      <c r="J292" s="56"/>
      <c r="K292" s="56"/>
      <c r="L292" s="57"/>
      <c r="M292" s="57"/>
      <c r="N292" s="57"/>
    </row>
    <row r="298" spans="1:14" x14ac:dyDescent="0.25">
      <c r="B298" s="190" t="s">
        <v>204</v>
      </c>
      <c r="C298" s="190"/>
      <c r="H298" s="190" t="s">
        <v>208</v>
      </c>
      <c r="I298" s="190"/>
      <c r="J298" s="190"/>
    </row>
    <row r="299" spans="1:14" x14ac:dyDescent="0.25">
      <c r="B299" s="191" t="s">
        <v>205</v>
      </c>
      <c r="C299" s="191"/>
      <c r="H299" s="191" t="s">
        <v>209</v>
      </c>
      <c r="I299" s="191"/>
      <c r="J299" s="191"/>
    </row>
    <row r="304" spans="1:14" x14ac:dyDescent="0.25">
      <c r="B304" s="192" t="s">
        <v>206</v>
      </c>
      <c r="C304" s="193"/>
    </row>
    <row r="305" spans="2:3" x14ac:dyDescent="0.25">
      <c r="B305" s="191" t="s">
        <v>207</v>
      </c>
      <c r="C305" s="194"/>
    </row>
  </sheetData>
  <mergeCells count="66">
    <mergeCell ref="B298:C298"/>
    <mergeCell ref="B299:C299"/>
    <mergeCell ref="B304:C304"/>
    <mergeCell ref="B305:C305"/>
    <mergeCell ref="H298:J298"/>
    <mergeCell ref="H299:J299"/>
    <mergeCell ref="B2:G2"/>
    <mergeCell ref="B3:G3"/>
    <mergeCell ref="B4:G4"/>
    <mergeCell ref="B7:C8"/>
    <mergeCell ref="E7:E8"/>
    <mergeCell ref="F7:F8"/>
    <mergeCell ref="J7:J8"/>
    <mergeCell ref="B9:C9"/>
    <mergeCell ref="B10:C10"/>
    <mergeCell ref="B55:C55"/>
    <mergeCell ref="B92:C93"/>
    <mergeCell ref="F92:F93"/>
    <mergeCell ref="J92:J93"/>
    <mergeCell ref="D7:D8"/>
    <mergeCell ref="G7:G8"/>
    <mergeCell ref="H7:H8"/>
    <mergeCell ref="I7:I8"/>
    <mergeCell ref="B94:C94"/>
    <mergeCell ref="B95:C95"/>
    <mergeCell ref="B124:C124"/>
    <mergeCell ref="B172:C172"/>
    <mergeCell ref="B174:C175"/>
    <mergeCell ref="J216:J217"/>
    <mergeCell ref="J174:J175"/>
    <mergeCell ref="B176:C176"/>
    <mergeCell ref="B187:C187"/>
    <mergeCell ref="B200:C200"/>
    <mergeCell ref="B204:C205"/>
    <mergeCell ref="F204:F205"/>
    <mergeCell ref="J204:J205"/>
    <mergeCell ref="F174:F175"/>
    <mergeCell ref="B206:C206"/>
    <mergeCell ref="B207:C207"/>
    <mergeCell ref="B213:C213"/>
    <mergeCell ref="B216:C217"/>
    <mergeCell ref="F216:F217"/>
    <mergeCell ref="F263:F264"/>
    <mergeCell ref="J263:J264"/>
    <mergeCell ref="B218:C218"/>
    <mergeCell ref="B219:C219"/>
    <mergeCell ref="B239:C239"/>
    <mergeCell ref="B242:C243"/>
    <mergeCell ref="F242:F243"/>
    <mergeCell ref="J242:J243"/>
    <mergeCell ref="K7:N7"/>
    <mergeCell ref="B286:C286"/>
    <mergeCell ref="L8:L9"/>
    <mergeCell ref="M8:M9"/>
    <mergeCell ref="N8:N9"/>
    <mergeCell ref="K8:K9"/>
    <mergeCell ref="B265:C265"/>
    <mergeCell ref="B272:C272"/>
    <mergeCell ref="B276:C276"/>
    <mergeCell ref="B278:C278"/>
    <mergeCell ref="B280:C280"/>
    <mergeCell ref="B284:C284"/>
    <mergeCell ref="B244:C244"/>
    <mergeCell ref="B245:C245"/>
    <mergeCell ref="B261:C261"/>
    <mergeCell ref="B263:C264"/>
  </mergeCells>
  <conditionalFormatting sqref="M10:M15 M17:M22 M25:M52 M55:M66 M69 M72:M90 M99:M129 M132:M144 M147:M152 M154:M172 M187 M194:M196 M200:M201 M207:M213 M235:M239 M245:M261 M266:M269 M276 M278 M282:M284 M286 M289:M290">
    <cfRule type="cellIs" dxfId="3" priority="1" operator="between">
      <formula>25.1</formula>
      <formula>50</formula>
    </cfRule>
    <cfRule type="cellIs" dxfId="2" priority="2" operator="between">
      <formula>50</formula>
      <formula>75</formula>
    </cfRule>
    <cfRule type="cellIs" dxfId="1" priority="3" operator="greaterThanOrEqual">
      <formula>75.1</formula>
    </cfRule>
    <cfRule type="cellIs" dxfId="0" priority="4" operator="lessThanOrEqual">
      <formula>25</formula>
    </cfRule>
  </conditionalFormatting>
  <printOptions horizontalCentered="1"/>
  <pageMargins left="0.23622047244094491" right="0.23622047244094491" top="0.55118110236220474" bottom="0.55118110236220474" header="0.31496062992125984" footer="0.31496062992125984"/>
  <pageSetup paperSize="344" scale="48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N285"/>
  <sheetViews>
    <sheetView topLeftCell="C1" zoomScale="85" zoomScaleNormal="85" workbookViewId="0">
      <selection activeCell="J89" sqref="J89"/>
    </sheetView>
  </sheetViews>
  <sheetFormatPr baseColWidth="10" defaultRowHeight="15" x14ac:dyDescent="0.25"/>
  <cols>
    <col min="2" max="2" width="122.140625" customWidth="1"/>
    <col min="3" max="3" width="15.7109375" bestFit="1" customWidth="1"/>
    <col min="4" max="5" width="18.140625" customWidth="1"/>
    <col min="6" max="9" width="19.5703125" customWidth="1"/>
    <col min="10" max="10" width="18.140625" customWidth="1"/>
  </cols>
  <sheetData>
    <row r="2" spans="1:14" ht="16.5" customHeight="1" x14ac:dyDescent="0.25">
      <c r="B2" s="181" t="s">
        <v>0</v>
      </c>
      <c r="C2" s="181"/>
      <c r="D2" s="181"/>
      <c r="E2" s="181"/>
      <c r="F2" s="181"/>
      <c r="G2" s="181"/>
      <c r="H2" s="49" t="s">
        <v>102</v>
      </c>
      <c r="I2" s="1"/>
      <c r="J2" s="1"/>
    </row>
    <row r="3" spans="1:14" ht="15" customHeight="1" x14ac:dyDescent="0.25">
      <c r="B3" s="182" t="s">
        <v>1</v>
      </c>
      <c r="C3" s="182"/>
      <c r="D3" s="182"/>
      <c r="E3" s="182"/>
      <c r="F3" s="182"/>
      <c r="G3" s="182"/>
      <c r="H3" s="2"/>
      <c r="I3" s="2"/>
      <c r="J3" s="2"/>
    </row>
    <row r="4" spans="1:14" ht="15" customHeight="1" x14ac:dyDescent="0.25">
      <c r="B4" s="183" t="s">
        <v>103</v>
      </c>
      <c r="C4" s="184"/>
      <c r="D4" s="184"/>
      <c r="E4" s="184"/>
      <c r="F4" s="184"/>
      <c r="G4" s="184"/>
      <c r="H4" s="3"/>
      <c r="I4" s="3"/>
      <c r="J4" s="3"/>
    </row>
    <row r="5" spans="1:14" ht="21" x14ac:dyDescent="0.35">
      <c r="B5" s="36" t="s">
        <v>166</v>
      </c>
    </row>
    <row r="6" spans="1:14" ht="15" customHeight="1" x14ac:dyDescent="0.25">
      <c r="B6" s="178" t="s">
        <v>97</v>
      </c>
      <c r="C6" s="179"/>
      <c r="D6" s="6" t="s">
        <v>2</v>
      </c>
      <c r="E6" s="176" t="s">
        <v>98</v>
      </c>
      <c r="F6" s="180" t="s">
        <v>3</v>
      </c>
      <c r="G6" s="6" t="s">
        <v>4</v>
      </c>
      <c r="H6" s="6" t="s">
        <v>5</v>
      </c>
      <c r="I6" s="6" t="s">
        <v>6</v>
      </c>
      <c r="J6" s="176" t="s">
        <v>99</v>
      </c>
      <c r="K6" s="5"/>
      <c r="L6" s="5"/>
      <c r="M6" s="5"/>
      <c r="N6" s="5"/>
    </row>
    <row r="7" spans="1:14" ht="15" customHeight="1" x14ac:dyDescent="0.25">
      <c r="B7" s="179"/>
      <c r="C7" s="179"/>
      <c r="D7" s="4"/>
      <c r="E7" s="176"/>
      <c r="F7" s="180"/>
      <c r="G7" s="4"/>
      <c r="H7" s="7"/>
      <c r="I7" s="4"/>
      <c r="J7" s="176"/>
    </row>
    <row r="8" spans="1:14" ht="15.75" x14ac:dyDescent="0.25">
      <c r="A8" s="9"/>
      <c r="B8" s="177" t="s">
        <v>7</v>
      </c>
      <c r="C8" s="177"/>
      <c r="D8" s="9"/>
      <c r="E8" s="9"/>
      <c r="F8" s="9"/>
      <c r="G8" s="9"/>
      <c r="H8" s="9"/>
      <c r="I8" s="9"/>
      <c r="J8" s="9"/>
    </row>
    <row r="9" spans="1:14" ht="15.75" customHeight="1" x14ac:dyDescent="0.25">
      <c r="A9" s="8" t="s">
        <v>8</v>
      </c>
      <c r="B9" s="177" t="s">
        <v>9</v>
      </c>
      <c r="C9" s="177"/>
      <c r="D9" s="17">
        <f>D10+D12+D16+D24</f>
        <v>4487085.87</v>
      </c>
      <c r="E9" s="17">
        <f t="shared" ref="E9:J9" si="0">E10+E12+E16+E24</f>
        <v>-137771.71999999997</v>
      </c>
      <c r="F9" s="17">
        <f t="shared" si="0"/>
        <v>4349314.1500000004</v>
      </c>
      <c r="G9" s="17">
        <f t="shared" si="0"/>
        <v>4039527.3800000004</v>
      </c>
      <c r="H9" s="17">
        <f t="shared" si="0"/>
        <v>4039527.3400000003</v>
      </c>
      <c r="I9" s="17">
        <f t="shared" si="0"/>
        <v>4039527.3400000003</v>
      </c>
      <c r="J9" s="17">
        <f t="shared" si="0"/>
        <v>309786.81000000046</v>
      </c>
    </row>
    <row r="10" spans="1:14" ht="15" customHeight="1" x14ac:dyDescent="0.25">
      <c r="A10" s="13" t="s">
        <v>10</v>
      </c>
      <c r="B10" s="13" t="s">
        <v>11</v>
      </c>
      <c r="C10" s="10"/>
      <c r="D10" s="16">
        <f>D11</f>
        <v>3426231.24</v>
      </c>
      <c r="E10" s="16">
        <f t="shared" ref="E10:J10" si="1">E11</f>
        <v>-675000</v>
      </c>
      <c r="F10" s="16">
        <f t="shared" si="1"/>
        <v>2751231.24</v>
      </c>
      <c r="G10" s="16">
        <f t="shared" si="1"/>
        <v>2750288.92</v>
      </c>
      <c r="H10" s="16">
        <f t="shared" si="1"/>
        <v>2750288.88</v>
      </c>
      <c r="I10" s="16">
        <f t="shared" si="1"/>
        <v>2750288.88</v>
      </c>
      <c r="J10" s="16">
        <f t="shared" si="1"/>
        <v>942.36000000033528</v>
      </c>
    </row>
    <row r="11" spans="1:14" x14ac:dyDescent="0.25">
      <c r="A11" s="12" t="s">
        <v>12</v>
      </c>
      <c r="B11" s="12" t="s">
        <v>13</v>
      </c>
      <c r="C11" s="10"/>
      <c r="D11" s="14">
        <v>3426231.24</v>
      </c>
      <c r="E11" s="14">
        <v>-675000</v>
      </c>
      <c r="F11" s="14">
        <f>D11+E11</f>
        <v>2751231.24</v>
      </c>
      <c r="G11" s="14">
        <v>2750288.92</v>
      </c>
      <c r="H11" s="14">
        <v>2750288.88</v>
      </c>
      <c r="I11" s="14">
        <v>2750288.88</v>
      </c>
      <c r="J11" s="14">
        <f>F11-I11</f>
        <v>942.36000000033528</v>
      </c>
    </row>
    <row r="12" spans="1:14" ht="15" customHeight="1" x14ac:dyDescent="0.25">
      <c r="A12" s="13" t="s">
        <v>14</v>
      </c>
      <c r="B12" s="13" t="s">
        <v>15</v>
      </c>
      <c r="C12" s="11"/>
      <c r="D12" s="16">
        <f>D13</f>
        <v>424461.48000000004</v>
      </c>
      <c r="E12" s="16">
        <f t="shared" ref="E12:J12" si="2">E13</f>
        <v>-377525.84</v>
      </c>
      <c r="F12" s="16">
        <f t="shared" si="2"/>
        <v>46935.64</v>
      </c>
      <c r="G12" s="16">
        <f t="shared" si="2"/>
        <v>44818.93</v>
      </c>
      <c r="H12" s="16">
        <f t="shared" si="2"/>
        <v>44818.93</v>
      </c>
      <c r="I12" s="16">
        <f>I13</f>
        <v>44818.93</v>
      </c>
      <c r="J12" s="16">
        <f t="shared" si="2"/>
        <v>2116.7099999999991</v>
      </c>
    </row>
    <row r="13" spans="1:14" ht="15" customHeight="1" x14ac:dyDescent="0.25">
      <c r="A13" s="12" t="s">
        <v>16</v>
      </c>
      <c r="B13" s="12" t="s">
        <v>17</v>
      </c>
      <c r="C13" s="10"/>
      <c r="D13" s="14">
        <f>D14+D15</f>
        <v>424461.48000000004</v>
      </c>
      <c r="E13" s="14">
        <f t="shared" ref="E13:J13" si="3">E14+E15</f>
        <v>-377525.84</v>
      </c>
      <c r="F13" s="14">
        <f t="shared" si="3"/>
        <v>46935.64</v>
      </c>
      <c r="G13" s="14">
        <f t="shared" si="3"/>
        <v>44818.93</v>
      </c>
      <c r="H13" s="14">
        <f t="shared" si="3"/>
        <v>44818.93</v>
      </c>
      <c r="I13" s="14">
        <f>I14+I15</f>
        <v>44818.93</v>
      </c>
      <c r="J13" s="14">
        <f t="shared" si="3"/>
        <v>2116.7099999999991</v>
      </c>
    </row>
    <row r="14" spans="1:14" ht="15" customHeight="1" x14ac:dyDescent="0.25">
      <c r="A14" s="12" t="s">
        <v>18</v>
      </c>
      <c r="B14" s="12" t="s">
        <v>19</v>
      </c>
      <c r="C14" s="10"/>
      <c r="D14" s="14">
        <v>46934.64</v>
      </c>
      <c r="E14" s="14"/>
      <c r="F14" s="14">
        <f>D14+E14</f>
        <v>46934.64</v>
      </c>
      <c r="G14" s="14">
        <v>44818.93</v>
      </c>
      <c r="H14" s="14">
        <v>44818.93</v>
      </c>
      <c r="I14" s="14">
        <v>44818.93</v>
      </c>
      <c r="J14" s="14">
        <f>F14-I14</f>
        <v>2115.7099999999991</v>
      </c>
    </row>
    <row r="15" spans="1:14" ht="15" customHeight="1" x14ac:dyDescent="0.25">
      <c r="A15" s="12" t="s">
        <v>20</v>
      </c>
      <c r="B15" s="12" t="s">
        <v>21</v>
      </c>
      <c r="C15" s="10"/>
      <c r="D15" s="14">
        <v>377526.84</v>
      </c>
      <c r="E15" s="14">
        <v>-377525.84</v>
      </c>
      <c r="F15" s="14">
        <f>D15+E15</f>
        <v>1</v>
      </c>
      <c r="G15" s="14"/>
      <c r="H15" s="14"/>
      <c r="I15" s="14"/>
      <c r="J15" s="14">
        <f>F15-I15</f>
        <v>1</v>
      </c>
    </row>
    <row r="16" spans="1:14" ht="15" customHeight="1" x14ac:dyDescent="0.25">
      <c r="A16" s="13" t="s">
        <v>22</v>
      </c>
      <c r="B16" s="13" t="s">
        <v>23</v>
      </c>
      <c r="C16" s="11"/>
      <c r="D16" s="16">
        <f>D17+D20+D22</f>
        <v>636393.15</v>
      </c>
      <c r="E16" s="16">
        <f t="shared" ref="E16:I16" si="4">E17+E20+E22</f>
        <v>-285965.2</v>
      </c>
      <c r="F16" s="16">
        <f t="shared" si="4"/>
        <v>350427.95</v>
      </c>
      <c r="G16" s="16">
        <f t="shared" si="4"/>
        <v>350427.95</v>
      </c>
      <c r="H16" s="16">
        <f t="shared" si="4"/>
        <v>350427.95</v>
      </c>
      <c r="I16" s="16">
        <f t="shared" si="4"/>
        <v>350427.95</v>
      </c>
      <c r="J16" s="16">
        <f t="shared" ref="J16" si="5">J17+J20+J22</f>
        <v>0</v>
      </c>
    </row>
    <row r="17" spans="1:10" ht="15" customHeight="1" x14ac:dyDescent="0.25">
      <c r="A17" s="12" t="s">
        <v>24</v>
      </c>
      <c r="B17" s="12" t="s">
        <v>25</v>
      </c>
      <c r="C17" s="10"/>
      <c r="D17" s="14">
        <f>D18+D19</f>
        <v>372488.64</v>
      </c>
      <c r="E17" s="14">
        <f t="shared" ref="E17:I17" si="6">E18+E19</f>
        <v>-105601.26000000001</v>
      </c>
      <c r="F17" s="14">
        <f t="shared" si="6"/>
        <v>266887.38</v>
      </c>
      <c r="G17" s="14">
        <f t="shared" si="6"/>
        <v>266887.38</v>
      </c>
      <c r="H17" s="14">
        <f t="shared" si="6"/>
        <v>266887.38</v>
      </c>
      <c r="I17" s="14">
        <f t="shared" si="6"/>
        <v>266887.38</v>
      </c>
      <c r="J17" s="14">
        <f t="shared" ref="J17" si="7">J18+J19</f>
        <v>0</v>
      </c>
    </row>
    <row r="18" spans="1:10" ht="15" customHeight="1" x14ac:dyDescent="0.25">
      <c r="A18" s="12" t="s">
        <v>26</v>
      </c>
      <c r="B18" s="12" t="s">
        <v>27</v>
      </c>
      <c r="C18" s="10"/>
      <c r="D18" s="14">
        <v>210987.48</v>
      </c>
      <c r="E18" s="14">
        <v>-56066.73</v>
      </c>
      <c r="F18" s="14">
        <f>D18+E18</f>
        <v>154920.75</v>
      </c>
      <c r="G18" s="14">
        <v>154920.75</v>
      </c>
      <c r="H18" s="14">
        <v>154920.75</v>
      </c>
      <c r="I18" s="14">
        <v>154920.75</v>
      </c>
      <c r="J18" s="14">
        <f t="shared" ref="J18:J23" si="8">F18-I18</f>
        <v>0</v>
      </c>
    </row>
    <row r="19" spans="1:10" ht="15" customHeight="1" x14ac:dyDescent="0.25">
      <c r="A19" s="12" t="s">
        <v>28</v>
      </c>
      <c r="B19" s="12" t="s">
        <v>29</v>
      </c>
      <c r="C19" s="10"/>
      <c r="D19" s="14">
        <v>161501.16</v>
      </c>
      <c r="E19" s="14">
        <v>-49534.53</v>
      </c>
      <c r="F19" s="14">
        <f>D19+E19</f>
        <v>111966.63</v>
      </c>
      <c r="G19" s="14">
        <v>111966.63</v>
      </c>
      <c r="H19" s="14">
        <v>111966.63</v>
      </c>
      <c r="I19" s="14">
        <v>111966.63</v>
      </c>
      <c r="J19" s="14">
        <f t="shared" si="8"/>
        <v>0</v>
      </c>
    </row>
    <row r="20" spans="1:10" ht="15" customHeight="1" x14ac:dyDescent="0.25">
      <c r="A20" s="12" t="s">
        <v>30</v>
      </c>
      <c r="B20" s="12" t="s">
        <v>31</v>
      </c>
      <c r="C20" s="10"/>
      <c r="D20" s="14">
        <f>D21</f>
        <v>185355.87</v>
      </c>
      <c r="E20" s="14">
        <f t="shared" ref="E20:I20" si="9">E21</f>
        <v>-101815.3</v>
      </c>
      <c r="F20" s="14">
        <f t="shared" si="9"/>
        <v>83540.569999999992</v>
      </c>
      <c r="G20" s="14">
        <v>83540.570000000007</v>
      </c>
      <c r="H20" s="14">
        <f t="shared" si="9"/>
        <v>83540.570000000007</v>
      </c>
      <c r="I20" s="14">
        <f t="shared" si="9"/>
        <v>83540.570000000007</v>
      </c>
      <c r="J20" s="14">
        <f t="shared" si="8"/>
        <v>0</v>
      </c>
    </row>
    <row r="21" spans="1:10" ht="15" customHeight="1" x14ac:dyDescent="0.25">
      <c r="A21" s="12" t="s">
        <v>32</v>
      </c>
      <c r="B21" s="12" t="s">
        <v>33</v>
      </c>
      <c r="C21" s="10"/>
      <c r="D21" s="14">
        <v>185355.87</v>
      </c>
      <c r="E21" s="14">
        <v>-101815.3</v>
      </c>
      <c r="F21" s="14">
        <f>D21+E21</f>
        <v>83540.569999999992</v>
      </c>
      <c r="G21" s="14">
        <v>53540.57</v>
      </c>
      <c r="H21" s="14">
        <v>83540.570000000007</v>
      </c>
      <c r="I21" s="14">
        <v>83540.570000000007</v>
      </c>
      <c r="J21" s="14">
        <f t="shared" si="8"/>
        <v>0</v>
      </c>
    </row>
    <row r="22" spans="1:10" ht="15" customHeight="1" x14ac:dyDescent="0.25">
      <c r="A22" s="12" t="s">
        <v>34</v>
      </c>
      <c r="B22" s="12" t="s">
        <v>35</v>
      </c>
      <c r="C22" s="10"/>
      <c r="D22" s="14">
        <f>D23</f>
        <v>78548.639999999999</v>
      </c>
      <c r="E22" s="14">
        <f t="shared" ref="E22:I22" si="10">E23</f>
        <v>-78548.639999999999</v>
      </c>
      <c r="F22" s="14">
        <f t="shared" si="10"/>
        <v>0</v>
      </c>
      <c r="G22" s="14">
        <f t="shared" si="10"/>
        <v>0</v>
      </c>
      <c r="H22" s="14">
        <f t="shared" si="10"/>
        <v>0</v>
      </c>
      <c r="I22" s="14">
        <f t="shared" si="10"/>
        <v>0</v>
      </c>
      <c r="J22" s="14">
        <f t="shared" si="8"/>
        <v>0</v>
      </c>
    </row>
    <row r="23" spans="1:10" ht="15" customHeight="1" x14ac:dyDescent="0.25">
      <c r="A23" s="12" t="s">
        <v>36</v>
      </c>
      <c r="B23" s="12" t="s">
        <v>37</v>
      </c>
      <c r="C23" s="10"/>
      <c r="D23" s="14">
        <v>78548.639999999999</v>
      </c>
      <c r="E23" s="14">
        <v>-78548.639999999999</v>
      </c>
      <c r="F23" s="14">
        <f>D23+E23</f>
        <v>0</v>
      </c>
      <c r="G23" s="14">
        <v>0</v>
      </c>
      <c r="H23" s="14">
        <v>0</v>
      </c>
      <c r="I23" s="14">
        <v>0</v>
      </c>
      <c r="J23" s="14">
        <f t="shared" si="8"/>
        <v>0</v>
      </c>
    </row>
    <row r="24" spans="1:10" ht="15" customHeight="1" x14ac:dyDescent="0.25">
      <c r="A24" s="13" t="s">
        <v>38</v>
      </c>
      <c r="B24" s="13" t="s">
        <v>39</v>
      </c>
      <c r="C24" s="11"/>
      <c r="D24" s="16">
        <f>D25</f>
        <v>0</v>
      </c>
      <c r="E24" s="16">
        <f t="shared" ref="E24:I25" si="11">E25</f>
        <v>1200719.32</v>
      </c>
      <c r="F24" s="16">
        <f t="shared" si="11"/>
        <v>1200719.32</v>
      </c>
      <c r="G24" s="16">
        <f t="shared" si="11"/>
        <v>893991.58</v>
      </c>
      <c r="H24" s="16">
        <f t="shared" si="11"/>
        <v>893991.58</v>
      </c>
      <c r="I24" s="16">
        <f t="shared" si="11"/>
        <v>893991.58</v>
      </c>
      <c r="J24" s="16">
        <f>J25</f>
        <v>306727.74000000011</v>
      </c>
    </row>
    <row r="25" spans="1:10" ht="15" customHeight="1" x14ac:dyDescent="0.25">
      <c r="A25" s="12" t="s">
        <v>40</v>
      </c>
      <c r="B25" s="12" t="s">
        <v>41</v>
      </c>
      <c r="C25" s="10"/>
      <c r="D25" s="14">
        <f>D26</f>
        <v>0</v>
      </c>
      <c r="E25" s="14">
        <f t="shared" si="11"/>
        <v>1200719.32</v>
      </c>
      <c r="F25" s="14">
        <f t="shared" si="11"/>
        <v>1200719.32</v>
      </c>
      <c r="G25" s="14">
        <f t="shared" si="11"/>
        <v>893991.58</v>
      </c>
      <c r="H25" s="14">
        <f t="shared" si="11"/>
        <v>893991.58</v>
      </c>
      <c r="I25" s="14">
        <f t="shared" si="11"/>
        <v>893991.58</v>
      </c>
      <c r="J25" s="14">
        <f>J26</f>
        <v>306727.74000000011</v>
      </c>
    </row>
    <row r="26" spans="1:10" ht="15" customHeight="1" x14ac:dyDescent="0.25">
      <c r="A26" s="12" t="s">
        <v>42</v>
      </c>
      <c r="B26" s="12" t="s">
        <v>43</v>
      </c>
      <c r="C26" s="10"/>
      <c r="D26" s="14">
        <v>0</v>
      </c>
      <c r="E26" s="14">
        <v>1200719.32</v>
      </c>
      <c r="F26" s="14">
        <f>D26+E26</f>
        <v>1200719.32</v>
      </c>
      <c r="G26" s="14">
        <v>893991.58</v>
      </c>
      <c r="H26" s="14">
        <f>G26</f>
        <v>893991.58</v>
      </c>
      <c r="I26" s="14">
        <v>893991.58</v>
      </c>
      <c r="J26" s="14">
        <f>F26-I26</f>
        <v>306727.74000000011</v>
      </c>
    </row>
    <row r="27" spans="1:10" ht="15" customHeight="1" x14ac:dyDescent="0.25">
      <c r="A27" s="24">
        <v>20000</v>
      </c>
      <c r="B27" s="25" t="s">
        <v>104</v>
      </c>
      <c r="C27" s="26"/>
      <c r="D27" s="27">
        <f>D28</f>
        <v>0</v>
      </c>
      <c r="E27" s="27">
        <f>E28+E35+E40+E43+E46+E49</f>
        <v>393083.80000000005</v>
      </c>
      <c r="F27" s="27">
        <f t="shared" ref="F27:J27" si="12">F28+F35+F40+F43+F46+F49</f>
        <v>393083.80000000005</v>
      </c>
      <c r="G27" s="27">
        <f t="shared" si="12"/>
        <v>327951.27999999997</v>
      </c>
      <c r="H27" s="27">
        <f t="shared" si="12"/>
        <v>327951.27999999997</v>
      </c>
      <c r="I27" s="27">
        <f t="shared" si="12"/>
        <v>327951.27999999997</v>
      </c>
      <c r="J27" s="27">
        <f t="shared" si="12"/>
        <v>65132.51999999999</v>
      </c>
    </row>
    <row r="28" spans="1:10" ht="15" customHeight="1" x14ac:dyDescent="0.25">
      <c r="A28" s="19">
        <v>21000</v>
      </c>
      <c r="B28" s="13" t="s">
        <v>179</v>
      </c>
      <c r="C28" s="10"/>
      <c r="D28" s="16">
        <f>D29</f>
        <v>0</v>
      </c>
      <c r="E28" s="16">
        <f>E29+E31+E33</f>
        <v>125129.49</v>
      </c>
      <c r="F28" s="16">
        <f t="shared" ref="F28:J28" si="13">F29+F31+F33</f>
        <v>125129.49</v>
      </c>
      <c r="G28" s="16">
        <f t="shared" si="13"/>
        <v>124917.84000000001</v>
      </c>
      <c r="H28" s="16">
        <f t="shared" si="13"/>
        <v>124917.84000000001</v>
      </c>
      <c r="I28" s="16">
        <f t="shared" si="13"/>
        <v>124917.84000000001</v>
      </c>
      <c r="J28" s="16">
        <f t="shared" si="13"/>
        <v>211.64999999999782</v>
      </c>
    </row>
    <row r="29" spans="1:10" ht="15" customHeight="1" x14ac:dyDescent="0.25">
      <c r="A29" s="12" t="s">
        <v>51</v>
      </c>
      <c r="B29" s="12" t="s">
        <v>52</v>
      </c>
      <c r="C29" s="12"/>
      <c r="D29" s="14">
        <f>D30</f>
        <v>0</v>
      </c>
      <c r="E29" s="14">
        <f t="shared" ref="E29:G29" si="14">E30</f>
        <v>87644.27</v>
      </c>
      <c r="F29" s="14">
        <f t="shared" si="14"/>
        <v>87644.27</v>
      </c>
      <c r="G29" s="14">
        <f t="shared" si="14"/>
        <v>87644.27</v>
      </c>
      <c r="H29" s="14">
        <f>H30</f>
        <v>87644.27</v>
      </c>
      <c r="I29" s="14">
        <f>H29</f>
        <v>87644.27</v>
      </c>
      <c r="J29" s="14">
        <f>J30</f>
        <v>0</v>
      </c>
    </row>
    <row r="30" spans="1:10" ht="15" customHeight="1" x14ac:dyDescent="0.25">
      <c r="A30" s="12" t="s">
        <v>53</v>
      </c>
      <c r="B30" s="12" t="s">
        <v>54</v>
      </c>
      <c r="C30" s="12"/>
      <c r="D30" s="14">
        <v>0</v>
      </c>
      <c r="E30" s="14">
        <v>87644.27</v>
      </c>
      <c r="F30" s="14">
        <f>D30+E30</f>
        <v>87644.27</v>
      </c>
      <c r="G30" s="14">
        <v>87644.27</v>
      </c>
      <c r="H30" s="14">
        <v>87644.27</v>
      </c>
      <c r="I30" s="14">
        <f>H30</f>
        <v>87644.27</v>
      </c>
      <c r="J30" s="14">
        <f>F30-I30</f>
        <v>0</v>
      </c>
    </row>
    <row r="31" spans="1:10" ht="15" customHeight="1" x14ac:dyDescent="0.25">
      <c r="A31" s="12" t="s">
        <v>55</v>
      </c>
      <c r="B31" s="12" t="s">
        <v>56</v>
      </c>
      <c r="C31" s="12"/>
      <c r="D31" s="14">
        <f>D32</f>
        <v>0</v>
      </c>
      <c r="E31" s="14">
        <f t="shared" ref="E31:G31" si="15">E32</f>
        <v>31179.73</v>
      </c>
      <c r="F31" s="14">
        <f t="shared" si="15"/>
        <v>31179.73</v>
      </c>
      <c r="G31" s="14">
        <f t="shared" si="15"/>
        <v>30968.080000000002</v>
      </c>
      <c r="H31" s="14">
        <f>H32</f>
        <v>30968.080000000002</v>
      </c>
      <c r="I31" s="14">
        <f>I32</f>
        <v>30968.080000000002</v>
      </c>
      <c r="J31" s="14">
        <f>J32</f>
        <v>211.64999999999782</v>
      </c>
    </row>
    <row r="32" spans="1:10" ht="15" customHeight="1" x14ac:dyDescent="0.25">
      <c r="A32" s="12" t="s">
        <v>57</v>
      </c>
      <c r="B32" s="12" t="s">
        <v>58</v>
      </c>
      <c r="C32" s="12"/>
      <c r="D32" s="14">
        <v>0</v>
      </c>
      <c r="E32" s="14">
        <v>31179.73</v>
      </c>
      <c r="F32" s="14">
        <f>D32+E32</f>
        <v>31179.73</v>
      </c>
      <c r="G32" s="14">
        <v>30968.080000000002</v>
      </c>
      <c r="H32" s="14">
        <f>G32</f>
        <v>30968.080000000002</v>
      </c>
      <c r="I32" s="14">
        <f>H32</f>
        <v>30968.080000000002</v>
      </c>
      <c r="J32" s="14">
        <f>F32-I32</f>
        <v>211.64999999999782</v>
      </c>
    </row>
    <row r="33" spans="1:10" ht="15" customHeight="1" x14ac:dyDescent="0.25">
      <c r="A33" s="12" t="s">
        <v>59</v>
      </c>
      <c r="B33" s="12" t="s">
        <v>60</v>
      </c>
      <c r="C33" s="12"/>
      <c r="D33" s="14">
        <f>D34</f>
        <v>0</v>
      </c>
      <c r="E33" s="14">
        <f t="shared" ref="E33:G33" si="16">E34</f>
        <v>6305.49</v>
      </c>
      <c r="F33" s="14">
        <f t="shared" si="16"/>
        <v>6305.49</v>
      </c>
      <c r="G33" s="14">
        <f t="shared" si="16"/>
        <v>6305.49</v>
      </c>
      <c r="H33" s="14">
        <f>H34</f>
        <v>6305.49</v>
      </c>
      <c r="I33" s="14">
        <f>H33</f>
        <v>6305.49</v>
      </c>
      <c r="J33" s="14">
        <f>J34</f>
        <v>0</v>
      </c>
    </row>
    <row r="34" spans="1:10" ht="15" customHeight="1" x14ac:dyDescent="0.25">
      <c r="A34" s="12" t="s">
        <v>61</v>
      </c>
      <c r="B34" s="12" t="s">
        <v>62</v>
      </c>
      <c r="C34" s="12"/>
      <c r="D34" s="14">
        <v>0</v>
      </c>
      <c r="E34" s="14">
        <v>6305.49</v>
      </c>
      <c r="F34" s="14">
        <f>D34+E34</f>
        <v>6305.49</v>
      </c>
      <c r="G34" s="14">
        <v>6305.49</v>
      </c>
      <c r="H34" s="14">
        <f>G34</f>
        <v>6305.49</v>
      </c>
      <c r="I34" s="14">
        <f>H34</f>
        <v>6305.49</v>
      </c>
      <c r="J34" s="14">
        <f>F34-I34</f>
        <v>0</v>
      </c>
    </row>
    <row r="35" spans="1:10" ht="15" customHeight="1" x14ac:dyDescent="0.25">
      <c r="A35" s="13" t="s">
        <v>63</v>
      </c>
      <c r="B35" s="13" t="s">
        <v>64</v>
      </c>
      <c r="C35" s="13"/>
      <c r="D35" s="16">
        <f>D36+D38</f>
        <v>0</v>
      </c>
      <c r="E35" s="16">
        <f t="shared" ref="E35" si="17">E36+E38</f>
        <v>101769.92</v>
      </c>
      <c r="F35" s="16">
        <f>D35+E35</f>
        <v>101769.92</v>
      </c>
      <c r="G35" s="16">
        <f>G36+G39</f>
        <v>98021.35</v>
      </c>
      <c r="H35" s="16">
        <f t="shared" ref="H35:J35" si="18">H36+H39</f>
        <v>98021.35</v>
      </c>
      <c r="I35" s="16">
        <f t="shared" si="18"/>
        <v>98021.35</v>
      </c>
      <c r="J35" s="16">
        <f t="shared" si="18"/>
        <v>3748.5699999999924</v>
      </c>
    </row>
    <row r="36" spans="1:10" ht="15" customHeight="1" x14ac:dyDescent="0.25">
      <c r="A36" s="12" t="s">
        <v>65</v>
      </c>
      <c r="B36" s="12" t="s">
        <v>66</v>
      </c>
      <c r="C36" s="12"/>
      <c r="D36" s="14">
        <f>D37</f>
        <v>0</v>
      </c>
      <c r="E36" s="14">
        <f t="shared" ref="E36" si="19">E37</f>
        <v>99973.93</v>
      </c>
      <c r="F36" s="14">
        <f>F37</f>
        <v>99973.93</v>
      </c>
      <c r="G36" s="14">
        <f t="shared" ref="G36" si="20">G37</f>
        <v>96225.36</v>
      </c>
      <c r="H36" s="14">
        <f>H37</f>
        <v>96225.36</v>
      </c>
      <c r="I36" s="14">
        <f t="shared" ref="I36:I48" si="21">H36</f>
        <v>96225.36</v>
      </c>
      <c r="J36" s="14">
        <f>J37</f>
        <v>3748.5699999999924</v>
      </c>
    </row>
    <row r="37" spans="1:10" ht="15" customHeight="1" x14ac:dyDescent="0.25">
      <c r="A37" s="12" t="s">
        <v>67</v>
      </c>
      <c r="B37" s="12" t="s">
        <v>68</v>
      </c>
      <c r="C37" s="12"/>
      <c r="D37" s="14">
        <v>0</v>
      </c>
      <c r="E37" s="14">
        <v>99973.93</v>
      </c>
      <c r="F37" s="14">
        <f>D37+E37</f>
        <v>99973.93</v>
      </c>
      <c r="G37" s="14">
        <v>96225.36</v>
      </c>
      <c r="H37" s="14">
        <f>G37</f>
        <v>96225.36</v>
      </c>
      <c r="I37" s="14">
        <f t="shared" si="21"/>
        <v>96225.36</v>
      </c>
      <c r="J37" s="14">
        <f>F37-I37</f>
        <v>3748.5699999999924</v>
      </c>
    </row>
    <row r="38" spans="1:10" ht="15" customHeight="1" x14ac:dyDescent="0.25">
      <c r="A38" s="12" t="s">
        <v>69</v>
      </c>
      <c r="B38" s="12" t="s">
        <v>70</v>
      </c>
      <c r="C38" s="12"/>
      <c r="D38" s="14">
        <f>D39</f>
        <v>0</v>
      </c>
      <c r="E38" s="14">
        <f>E39</f>
        <v>1795.99</v>
      </c>
      <c r="F38" s="14">
        <f>F39</f>
        <v>1795.99</v>
      </c>
      <c r="G38" s="14">
        <f>G39</f>
        <v>1795.99</v>
      </c>
      <c r="H38" s="14">
        <f>H39</f>
        <v>1795.99</v>
      </c>
      <c r="I38" s="14">
        <f t="shared" si="21"/>
        <v>1795.99</v>
      </c>
      <c r="J38" s="14">
        <f>J39</f>
        <v>0</v>
      </c>
    </row>
    <row r="39" spans="1:10" ht="15" customHeight="1" x14ac:dyDescent="0.25">
      <c r="A39" s="12" t="s">
        <v>71</v>
      </c>
      <c r="B39" s="12" t="s">
        <v>72</v>
      </c>
      <c r="C39" s="12"/>
      <c r="D39" s="14">
        <v>0</v>
      </c>
      <c r="E39" s="14">
        <v>1795.99</v>
      </c>
      <c r="F39" s="14">
        <f>D39+E39</f>
        <v>1795.99</v>
      </c>
      <c r="G39" s="14">
        <v>1795.99</v>
      </c>
      <c r="H39" s="14">
        <f>G39</f>
        <v>1795.99</v>
      </c>
      <c r="I39" s="14">
        <f t="shared" si="21"/>
        <v>1795.99</v>
      </c>
      <c r="J39" s="14">
        <f>F39-I39</f>
        <v>0</v>
      </c>
    </row>
    <row r="40" spans="1:10" ht="15" customHeight="1" x14ac:dyDescent="0.25">
      <c r="A40" s="13" t="s">
        <v>73</v>
      </c>
      <c r="B40" s="13" t="s">
        <v>74</v>
      </c>
      <c r="C40" s="13"/>
      <c r="D40" s="16">
        <f>D41</f>
        <v>0</v>
      </c>
      <c r="E40" s="16">
        <f t="shared" ref="E40:G41" si="22">E41</f>
        <v>9212.99</v>
      </c>
      <c r="F40" s="16">
        <f t="shared" si="22"/>
        <v>9212.99</v>
      </c>
      <c r="G40" s="16">
        <f t="shared" si="22"/>
        <v>9212</v>
      </c>
      <c r="H40" s="16">
        <f>H41</f>
        <v>9212</v>
      </c>
      <c r="I40" s="16">
        <f t="shared" si="21"/>
        <v>9212</v>
      </c>
      <c r="J40" s="16">
        <f>J41</f>
        <v>0.98999999999978172</v>
      </c>
    </row>
    <row r="41" spans="1:10" ht="15" customHeight="1" x14ac:dyDescent="0.25">
      <c r="A41" s="12" t="s">
        <v>75</v>
      </c>
      <c r="B41" s="12" t="s">
        <v>76</v>
      </c>
      <c r="C41" s="12"/>
      <c r="D41" s="14">
        <f>D42</f>
        <v>0</v>
      </c>
      <c r="E41" s="14">
        <f t="shared" si="22"/>
        <v>9212.99</v>
      </c>
      <c r="F41" s="14">
        <f>D41+E41</f>
        <v>9212.99</v>
      </c>
      <c r="G41" s="14">
        <f t="shared" si="22"/>
        <v>9212</v>
      </c>
      <c r="H41" s="14">
        <f>H42</f>
        <v>9212</v>
      </c>
      <c r="I41" s="14">
        <f t="shared" si="21"/>
        <v>9212</v>
      </c>
      <c r="J41" s="14">
        <f>J42</f>
        <v>0.98999999999978172</v>
      </c>
    </row>
    <row r="42" spans="1:10" ht="15" customHeight="1" x14ac:dyDescent="0.25">
      <c r="A42" s="12" t="s">
        <v>77</v>
      </c>
      <c r="B42" s="12" t="s">
        <v>78</v>
      </c>
      <c r="C42" s="12"/>
      <c r="D42" s="14">
        <v>0</v>
      </c>
      <c r="E42" s="14">
        <v>9212.99</v>
      </c>
      <c r="F42" s="14">
        <f>D42+E42</f>
        <v>9212.99</v>
      </c>
      <c r="G42" s="14">
        <v>9212</v>
      </c>
      <c r="H42" s="14">
        <f>G42</f>
        <v>9212</v>
      </c>
      <c r="I42" s="14">
        <f t="shared" si="21"/>
        <v>9212</v>
      </c>
      <c r="J42" s="14">
        <f>F42-I42</f>
        <v>0.98999999999978172</v>
      </c>
    </row>
    <row r="43" spans="1:10" ht="15" customHeight="1" x14ac:dyDescent="0.25">
      <c r="A43" s="13" t="s">
        <v>85</v>
      </c>
      <c r="B43" s="13" t="s">
        <v>86</v>
      </c>
      <c r="C43" s="13"/>
      <c r="D43" s="16">
        <f>D44</f>
        <v>0</v>
      </c>
      <c r="E43" s="16">
        <f t="shared" ref="E43:F44" si="23">E44</f>
        <v>84892.87</v>
      </c>
      <c r="F43" s="16">
        <f>F44</f>
        <v>84892.87</v>
      </c>
      <c r="G43" s="16">
        <f>G44</f>
        <v>84592.87</v>
      </c>
      <c r="H43" s="16">
        <f>H44</f>
        <v>84592.87</v>
      </c>
      <c r="I43" s="16">
        <f t="shared" si="21"/>
        <v>84592.87</v>
      </c>
      <c r="J43" s="16">
        <f>J44</f>
        <v>300</v>
      </c>
    </row>
    <row r="44" spans="1:10" ht="15" customHeight="1" x14ac:dyDescent="0.25">
      <c r="A44" s="12" t="s">
        <v>87</v>
      </c>
      <c r="B44" s="12" t="s">
        <v>88</v>
      </c>
      <c r="C44" s="12"/>
      <c r="D44" s="14">
        <f>D45</f>
        <v>0</v>
      </c>
      <c r="E44" s="14">
        <f t="shared" si="23"/>
        <v>84892.87</v>
      </c>
      <c r="F44" s="14">
        <f t="shared" si="23"/>
        <v>84892.87</v>
      </c>
      <c r="G44" s="14">
        <f>G45</f>
        <v>84592.87</v>
      </c>
      <c r="H44" s="14">
        <f>H45</f>
        <v>84592.87</v>
      </c>
      <c r="I44" s="14">
        <f t="shared" si="21"/>
        <v>84592.87</v>
      </c>
      <c r="J44" s="14">
        <f>J45</f>
        <v>300</v>
      </c>
    </row>
    <row r="45" spans="1:10" ht="15" customHeight="1" x14ac:dyDescent="0.25">
      <c r="A45" s="12" t="s">
        <v>89</v>
      </c>
      <c r="B45" s="12" t="s">
        <v>90</v>
      </c>
      <c r="C45" s="12"/>
      <c r="D45" s="14">
        <v>0</v>
      </c>
      <c r="E45" s="14">
        <v>84892.87</v>
      </c>
      <c r="F45" s="14">
        <f>D45+E45</f>
        <v>84892.87</v>
      </c>
      <c r="G45" s="14">
        <v>84592.87</v>
      </c>
      <c r="H45" s="14">
        <f>G45</f>
        <v>84592.87</v>
      </c>
      <c r="I45" s="14">
        <f t="shared" si="21"/>
        <v>84592.87</v>
      </c>
      <c r="J45" s="14">
        <f>F45-I45</f>
        <v>300</v>
      </c>
    </row>
    <row r="46" spans="1:10" ht="15" customHeight="1" x14ac:dyDescent="0.25">
      <c r="A46" s="19">
        <v>27000</v>
      </c>
      <c r="B46" s="13" t="s">
        <v>161</v>
      </c>
      <c r="C46" s="13"/>
      <c r="D46" s="16">
        <f>D47</f>
        <v>0</v>
      </c>
      <c r="E46" s="16">
        <f>E47</f>
        <v>51766.31</v>
      </c>
      <c r="F46" s="16">
        <f t="shared" ref="E46:G47" si="24">F47</f>
        <v>51766.31</v>
      </c>
      <c r="G46" s="16">
        <f t="shared" si="24"/>
        <v>1051.1099999999999</v>
      </c>
      <c r="H46" s="16">
        <f>H47</f>
        <v>1051.1099999999999</v>
      </c>
      <c r="I46" s="16">
        <f t="shared" si="21"/>
        <v>1051.1099999999999</v>
      </c>
      <c r="J46" s="16">
        <f>J47</f>
        <v>50715.199999999997</v>
      </c>
    </row>
    <row r="47" spans="1:10" ht="15" customHeight="1" x14ac:dyDescent="0.25">
      <c r="A47" s="18">
        <v>27100</v>
      </c>
      <c r="B47" s="12" t="s">
        <v>162</v>
      </c>
      <c r="C47" s="12"/>
      <c r="D47" s="14">
        <f>D48</f>
        <v>0</v>
      </c>
      <c r="E47" s="14">
        <f t="shared" si="24"/>
        <v>51766.31</v>
      </c>
      <c r="F47" s="14">
        <f>D47+E47</f>
        <v>51766.31</v>
      </c>
      <c r="G47" s="14">
        <f t="shared" si="24"/>
        <v>1051.1099999999999</v>
      </c>
      <c r="H47" s="14">
        <f>H48</f>
        <v>1051.1099999999999</v>
      </c>
      <c r="I47" s="14">
        <f t="shared" si="21"/>
        <v>1051.1099999999999</v>
      </c>
      <c r="J47" s="14">
        <f>J48</f>
        <v>50715.199999999997</v>
      </c>
    </row>
    <row r="48" spans="1:10" ht="15" customHeight="1" x14ac:dyDescent="0.25">
      <c r="A48" s="18">
        <v>27101</v>
      </c>
      <c r="B48" s="12" t="s">
        <v>174</v>
      </c>
      <c r="C48" s="12"/>
      <c r="D48" s="14">
        <v>0</v>
      </c>
      <c r="E48" s="14">
        <v>51766.31</v>
      </c>
      <c r="F48" s="14">
        <f>D48+E48</f>
        <v>51766.31</v>
      </c>
      <c r="G48" s="14">
        <v>1051.1099999999999</v>
      </c>
      <c r="H48" s="14">
        <f>G48</f>
        <v>1051.1099999999999</v>
      </c>
      <c r="I48" s="14">
        <f t="shared" si="21"/>
        <v>1051.1099999999999</v>
      </c>
      <c r="J48" s="14">
        <f>F48-I48</f>
        <v>50715.199999999997</v>
      </c>
    </row>
    <row r="49" spans="1:11" ht="15" customHeight="1" x14ac:dyDescent="0.25">
      <c r="A49" s="13" t="s">
        <v>91</v>
      </c>
      <c r="B49" s="13" t="s">
        <v>92</v>
      </c>
      <c r="C49" s="13"/>
      <c r="D49" s="16">
        <f>D50</f>
        <v>0</v>
      </c>
      <c r="E49" s="16">
        <f>E50+E52</f>
        <v>20312.22</v>
      </c>
      <c r="F49" s="16">
        <f t="shared" ref="F49:J49" si="25">F50+F52</f>
        <v>20312.22</v>
      </c>
      <c r="G49" s="16">
        <f t="shared" si="25"/>
        <v>10156.11</v>
      </c>
      <c r="H49" s="16">
        <f t="shared" si="25"/>
        <v>10156.11</v>
      </c>
      <c r="I49" s="16">
        <f t="shared" si="25"/>
        <v>10156.11</v>
      </c>
      <c r="J49" s="16">
        <f t="shared" si="25"/>
        <v>10156.11</v>
      </c>
    </row>
    <row r="50" spans="1:11" ht="15" customHeight="1" x14ac:dyDescent="0.25">
      <c r="A50" s="12" t="s">
        <v>93</v>
      </c>
      <c r="B50" s="12" t="s">
        <v>94</v>
      </c>
      <c r="C50" s="12"/>
      <c r="D50" s="14">
        <f>D51</f>
        <v>0</v>
      </c>
      <c r="E50" s="14">
        <f t="shared" ref="E50" si="26">E51</f>
        <v>10156.11</v>
      </c>
      <c r="F50" s="14">
        <f>D50+E50</f>
        <v>10156.11</v>
      </c>
      <c r="G50" s="14">
        <f t="shared" ref="G50:H50" si="27">G51</f>
        <v>10156.11</v>
      </c>
      <c r="H50" s="14">
        <f t="shared" si="27"/>
        <v>10156.11</v>
      </c>
      <c r="I50" s="14">
        <f>H50</f>
        <v>10156.11</v>
      </c>
      <c r="J50" s="14">
        <f>J51</f>
        <v>0</v>
      </c>
    </row>
    <row r="51" spans="1:11" ht="15" customHeight="1" x14ac:dyDescent="0.25">
      <c r="A51" s="12" t="s">
        <v>95</v>
      </c>
      <c r="B51" s="12" t="s">
        <v>96</v>
      </c>
      <c r="C51" s="12"/>
      <c r="D51" s="14">
        <v>0</v>
      </c>
      <c r="E51" s="14">
        <v>10156.11</v>
      </c>
      <c r="F51" s="14">
        <f>D51+E51</f>
        <v>10156.11</v>
      </c>
      <c r="G51" s="14">
        <v>10156.11</v>
      </c>
      <c r="H51" s="14">
        <f>G51</f>
        <v>10156.11</v>
      </c>
      <c r="I51" s="14">
        <f>H51</f>
        <v>10156.11</v>
      </c>
      <c r="J51" s="14">
        <f>F51-I51</f>
        <v>0</v>
      </c>
    </row>
    <row r="52" spans="1:11" ht="15" customHeight="1" x14ac:dyDescent="0.25">
      <c r="A52" s="18">
        <v>29200</v>
      </c>
      <c r="B52" s="12" t="s">
        <v>180</v>
      </c>
      <c r="C52" s="12"/>
      <c r="D52" s="14">
        <f>D53</f>
        <v>0</v>
      </c>
      <c r="E52" s="14">
        <f>E53</f>
        <v>10156.11</v>
      </c>
      <c r="F52" s="14">
        <f t="shared" ref="F52:J52" si="28">F53</f>
        <v>10156.11</v>
      </c>
      <c r="G52" s="14">
        <f t="shared" si="28"/>
        <v>0</v>
      </c>
      <c r="H52" s="14">
        <f t="shared" si="28"/>
        <v>0</v>
      </c>
      <c r="I52" s="14">
        <f t="shared" si="28"/>
        <v>0</v>
      </c>
      <c r="J52" s="14">
        <f t="shared" si="28"/>
        <v>10156.11</v>
      </c>
    </row>
    <row r="53" spans="1:11" ht="15" customHeight="1" x14ac:dyDescent="0.25">
      <c r="A53" s="12">
        <v>29201</v>
      </c>
      <c r="B53" s="12" t="s">
        <v>181</v>
      </c>
      <c r="C53" s="12"/>
      <c r="D53" s="14">
        <v>0</v>
      </c>
      <c r="E53" s="14">
        <v>10156.11</v>
      </c>
      <c r="F53" s="14">
        <f>D53+E53</f>
        <v>10156.11</v>
      </c>
      <c r="G53" s="14">
        <v>0</v>
      </c>
      <c r="H53" s="14">
        <f>G53</f>
        <v>0</v>
      </c>
      <c r="I53" s="14">
        <f>H53</f>
        <v>0</v>
      </c>
      <c r="J53" s="14">
        <f>F53-I53</f>
        <v>10156.11</v>
      </c>
    </row>
    <row r="54" spans="1:11" ht="15.75" x14ac:dyDescent="0.25">
      <c r="A54" s="28">
        <v>30000</v>
      </c>
      <c r="B54" s="185" t="s">
        <v>44</v>
      </c>
      <c r="C54" s="185"/>
      <c r="D54" s="29">
        <f>D55+D63+D68+D73+D80+D83</f>
        <v>62254.13</v>
      </c>
      <c r="E54" s="29">
        <f t="shared" ref="E54:J54" si="29">E55+E63+E68+E73+E80+E83</f>
        <v>520407.24000000005</v>
      </c>
      <c r="F54" s="29">
        <f t="shared" si="29"/>
        <v>582661.37</v>
      </c>
      <c r="G54" s="29">
        <f t="shared" si="29"/>
        <v>447318.76</v>
      </c>
      <c r="H54" s="29">
        <f t="shared" si="29"/>
        <v>447318.76</v>
      </c>
      <c r="I54" s="29">
        <f t="shared" si="29"/>
        <v>447318.16</v>
      </c>
      <c r="J54" s="29">
        <f t="shared" si="29"/>
        <v>135343.21000000002</v>
      </c>
    </row>
    <row r="55" spans="1:11" ht="15.75" x14ac:dyDescent="0.25">
      <c r="A55" s="31">
        <v>31000</v>
      </c>
      <c r="B55" s="31" t="s">
        <v>115</v>
      </c>
      <c r="C55" s="31"/>
      <c r="D55" s="16">
        <f>D56+D58+D60+D63</f>
        <v>0</v>
      </c>
      <c r="E55" s="16">
        <f>E56+E58+E60</f>
        <v>18589.62</v>
      </c>
      <c r="F55" s="16">
        <f t="shared" ref="F55:J55" si="30">F56+F58+F60</f>
        <v>18589.62</v>
      </c>
      <c r="G55" s="16">
        <f t="shared" si="30"/>
        <v>15068.720000000001</v>
      </c>
      <c r="H55" s="16">
        <f t="shared" si="30"/>
        <v>15068.720000000001</v>
      </c>
      <c r="I55" s="16">
        <f t="shared" si="30"/>
        <v>15068.720000000001</v>
      </c>
      <c r="J55" s="16">
        <f t="shared" si="30"/>
        <v>3520.9</v>
      </c>
    </row>
    <row r="56" spans="1:11" ht="15.75" x14ac:dyDescent="0.25">
      <c r="A56" s="33">
        <v>31300</v>
      </c>
      <c r="B56" s="33" t="s">
        <v>118</v>
      </c>
      <c r="C56" s="31"/>
      <c r="D56" s="14">
        <f>D57</f>
        <v>0</v>
      </c>
      <c r="E56" s="14">
        <f t="shared" ref="E56:I58" si="31">E57</f>
        <v>4640</v>
      </c>
      <c r="F56" s="14">
        <f t="shared" si="31"/>
        <v>4640</v>
      </c>
      <c r="G56" s="14">
        <f t="shared" si="31"/>
        <v>4640</v>
      </c>
      <c r="H56" s="14">
        <f t="shared" si="31"/>
        <v>4640</v>
      </c>
      <c r="I56" s="14">
        <f t="shared" si="31"/>
        <v>4640</v>
      </c>
      <c r="J56" s="14">
        <f>J57</f>
        <v>0</v>
      </c>
    </row>
    <row r="57" spans="1:11" x14ac:dyDescent="0.25">
      <c r="A57" s="33">
        <v>31301</v>
      </c>
      <c r="B57" s="33" t="s">
        <v>119</v>
      </c>
      <c r="C57" s="34" t="s">
        <v>102</v>
      </c>
      <c r="D57" s="14">
        <v>0</v>
      </c>
      <c r="E57" s="14">
        <v>4640</v>
      </c>
      <c r="F57" s="14">
        <f>D57+E57</f>
        <v>4640</v>
      </c>
      <c r="G57" s="14">
        <v>4640</v>
      </c>
      <c r="H57" s="14">
        <f>G57</f>
        <v>4640</v>
      </c>
      <c r="I57" s="14">
        <v>4640</v>
      </c>
      <c r="J57" s="14">
        <f>F57-I57</f>
        <v>0</v>
      </c>
    </row>
    <row r="58" spans="1:11" ht="15.75" x14ac:dyDescent="0.25">
      <c r="A58" s="33">
        <v>31800</v>
      </c>
      <c r="B58" s="33" t="s">
        <v>122</v>
      </c>
      <c r="C58" s="31"/>
      <c r="D58" s="14">
        <f>D59</f>
        <v>0</v>
      </c>
      <c r="E58" s="14">
        <f t="shared" si="31"/>
        <v>727.86</v>
      </c>
      <c r="F58" s="14">
        <f t="shared" si="31"/>
        <v>727.86</v>
      </c>
      <c r="G58" s="14">
        <f t="shared" si="31"/>
        <v>396.96</v>
      </c>
      <c r="H58" s="14">
        <f t="shared" si="31"/>
        <v>396.96</v>
      </c>
      <c r="I58" s="14">
        <f t="shared" si="31"/>
        <v>396.96</v>
      </c>
      <c r="J58" s="14">
        <f>J59</f>
        <v>330.90000000000003</v>
      </c>
    </row>
    <row r="59" spans="1:11" x14ac:dyDescent="0.25">
      <c r="A59" s="33">
        <v>31801</v>
      </c>
      <c r="B59" s="33" t="s">
        <v>123</v>
      </c>
      <c r="C59" s="33"/>
      <c r="D59" s="14">
        <v>0</v>
      </c>
      <c r="E59" s="14">
        <v>727.86</v>
      </c>
      <c r="F59" s="14">
        <f>D59+E59</f>
        <v>727.86</v>
      </c>
      <c r="G59" s="14">
        <v>396.96</v>
      </c>
      <c r="H59" s="14">
        <f>G59</f>
        <v>396.96</v>
      </c>
      <c r="I59" s="14">
        <v>396.96</v>
      </c>
      <c r="J59" s="14">
        <f>F59-I59</f>
        <v>330.90000000000003</v>
      </c>
    </row>
    <row r="60" spans="1:11" ht="15.75" x14ac:dyDescent="0.25">
      <c r="A60" s="33">
        <v>31900</v>
      </c>
      <c r="B60" s="33" t="s">
        <v>124</v>
      </c>
      <c r="C60" s="31"/>
      <c r="D60" s="14">
        <f>D61+D62</f>
        <v>0</v>
      </c>
      <c r="E60" s="14">
        <f>E61+E62</f>
        <v>13221.76</v>
      </c>
      <c r="F60" s="14">
        <f>F61+F62</f>
        <v>13221.76</v>
      </c>
      <c r="G60" s="14">
        <f t="shared" ref="G60:J60" si="32">G61+G62</f>
        <v>10031.76</v>
      </c>
      <c r="H60" s="14">
        <f t="shared" si="32"/>
        <v>10031.76</v>
      </c>
      <c r="I60" s="14">
        <f>I61+I62</f>
        <v>10031.76</v>
      </c>
      <c r="J60" s="14">
        <f t="shared" si="32"/>
        <v>3190</v>
      </c>
      <c r="K60" s="14" t="s">
        <v>102</v>
      </c>
    </row>
    <row r="61" spans="1:11" x14ac:dyDescent="0.25">
      <c r="A61" s="33">
        <v>31901</v>
      </c>
      <c r="B61" s="33" t="s">
        <v>125</v>
      </c>
      <c r="C61" s="33"/>
      <c r="D61" s="14">
        <v>0</v>
      </c>
      <c r="E61" s="14">
        <v>5072.76</v>
      </c>
      <c r="F61" s="14">
        <f>D61+E61</f>
        <v>5072.76</v>
      </c>
      <c r="G61" s="14">
        <v>5072.76</v>
      </c>
      <c r="H61" s="14">
        <f>G61</f>
        <v>5072.76</v>
      </c>
      <c r="I61" s="14">
        <v>5072.76</v>
      </c>
      <c r="J61" s="14">
        <f>F61-I61</f>
        <v>0</v>
      </c>
    </row>
    <row r="62" spans="1:11" x14ac:dyDescent="0.25">
      <c r="A62" s="33">
        <v>31903</v>
      </c>
      <c r="B62" s="33" t="s">
        <v>126</v>
      </c>
      <c r="C62" s="33"/>
      <c r="D62" s="14">
        <v>0</v>
      </c>
      <c r="E62" s="14">
        <v>8149</v>
      </c>
      <c r="F62" s="14">
        <f>D62+E62</f>
        <v>8149</v>
      </c>
      <c r="G62" s="14">
        <v>4959</v>
      </c>
      <c r="H62" s="14">
        <f>G62</f>
        <v>4959</v>
      </c>
      <c r="I62" s="14">
        <v>4959</v>
      </c>
      <c r="J62" s="14">
        <f>F62-I62</f>
        <v>3190</v>
      </c>
    </row>
    <row r="63" spans="1:11" ht="15.75" x14ac:dyDescent="0.25">
      <c r="A63" s="31">
        <v>32000</v>
      </c>
      <c r="B63" s="31" t="s">
        <v>127</v>
      </c>
      <c r="C63" s="31"/>
      <c r="D63" s="16">
        <f>D64+D66</f>
        <v>0</v>
      </c>
      <c r="E63" s="16">
        <f>E64+E66</f>
        <v>29356.080000000002</v>
      </c>
      <c r="F63" s="16">
        <f t="shared" ref="F63:J63" si="33">F64+F66</f>
        <v>29356.080000000002</v>
      </c>
      <c r="G63" s="16">
        <f t="shared" si="33"/>
        <v>27094.080000000002</v>
      </c>
      <c r="H63" s="16">
        <f t="shared" si="33"/>
        <v>27094.080000000002</v>
      </c>
      <c r="I63" s="16">
        <f t="shared" si="33"/>
        <v>27094.080000000002</v>
      </c>
      <c r="J63" s="16">
        <f t="shared" si="33"/>
        <v>2262</v>
      </c>
    </row>
    <row r="64" spans="1:11" ht="15.75" x14ac:dyDescent="0.25">
      <c r="A64" s="33">
        <v>32300</v>
      </c>
      <c r="B64" s="33" t="s">
        <v>128</v>
      </c>
      <c r="C64" s="31"/>
      <c r="D64" s="14">
        <f>D65</f>
        <v>0</v>
      </c>
      <c r="E64" s="14">
        <f t="shared" ref="E64:I66" si="34">E65</f>
        <v>27094.080000000002</v>
      </c>
      <c r="F64" s="14">
        <f t="shared" si="34"/>
        <v>27094.080000000002</v>
      </c>
      <c r="G64" s="14">
        <f t="shared" si="34"/>
        <v>27094.080000000002</v>
      </c>
      <c r="H64" s="14">
        <f t="shared" si="34"/>
        <v>27094.080000000002</v>
      </c>
      <c r="I64" s="14">
        <f t="shared" si="34"/>
        <v>27094.080000000002</v>
      </c>
      <c r="J64" s="14">
        <f>J65</f>
        <v>0</v>
      </c>
    </row>
    <row r="65" spans="1:10" x14ac:dyDescent="0.25">
      <c r="A65" s="33">
        <v>32031</v>
      </c>
      <c r="B65" s="33" t="s">
        <v>129</v>
      </c>
      <c r="C65" s="33"/>
      <c r="D65" s="14">
        <v>0</v>
      </c>
      <c r="E65" s="14">
        <v>27094.080000000002</v>
      </c>
      <c r="F65" s="14">
        <f>D65+E65</f>
        <v>27094.080000000002</v>
      </c>
      <c r="G65" s="14">
        <v>27094.080000000002</v>
      </c>
      <c r="H65" s="14">
        <f>G65</f>
        <v>27094.080000000002</v>
      </c>
      <c r="I65" s="14">
        <v>27094.080000000002</v>
      </c>
      <c r="J65" s="14">
        <f>F65-I65</f>
        <v>0</v>
      </c>
    </row>
    <row r="66" spans="1:10" ht="15.75" x14ac:dyDescent="0.25">
      <c r="A66" s="33">
        <v>32700</v>
      </c>
      <c r="B66" s="33" t="s">
        <v>130</v>
      </c>
      <c r="C66" s="31"/>
      <c r="D66" s="14">
        <f>D67</f>
        <v>0</v>
      </c>
      <c r="E66" s="14">
        <f t="shared" si="34"/>
        <v>2262</v>
      </c>
      <c r="F66" s="14">
        <f t="shared" si="34"/>
        <v>2262</v>
      </c>
      <c r="G66" s="14">
        <f t="shared" si="34"/>
        <v>0</v>
      </c>
      <c r="H66" s="14">
        <f t="shared" si="34"/>
        <v>0</v>
      </c>
      <c r="I66" s="14">
        <f t="shared" si="34"/>
        <v>0</v>
      </c>
      <c r="J66" s="14">
        <f>J67</f>
        <v>2262</v>
      </c>
    </row>
    <row r="67" spans="1:10" x14ac:dyDescent="0.25">
      <c r="A67" s="33">
        <v>32701</v>
      </c>
      <c r="B67" s="33" t="s">
        <v>131</v>
      </c>
      <c r="C67" s="33"/>
      <c r="D67" s="14">
        <v>0</v>
      </c>
      <c r="E67" s="14">
        <v>2262</v>
      </c>
      <c r="F67" s="14">
        <f>D67+E67</f>
        <v>2262</v>
      </c>
      <c r="G67" s="14">
        <v>0</v>
      </c>
      <c r="H67" s="14">
        <f>G67</f>
        <v>0</v>
      </c>
      <c r="I67" s="14">
        <v>0</v>
      </c>
      <c r="J67" s="14">
        <f>F67-I67</f>
        <v>2262</v>
      </c>
    </row>
    <row r="68" spans="1:10" ht="15.75" x14ac:dyDescent="0.25">
      <c r="A68" s="31">
        <v>33000</v>
      </c>
      <c r="B68" s="31" t="s">
        <v>108</v>
      </c>
      <c r="C68" s="31"/>
      <c r="D68" s="16">
        <f>D71</f>
        <v>0</v>
      </c>
      <c r="E68" s="16">
        <f>E71</f>
        <v>121804.6</v>
      </c>
      <c r="F68" s="16">
        <f>F71</f>
        <v>121804.6</v>
      </c>
      <c r="G68" s="16">
        <f>G71+G69</f>
        <v>60372.94</v>
      </c>
      <c r="H68" s="16">
        <f t="shared" ref="H68" si="35">H71+H69</f>
        <v>60372.94</v>
      </c>
      <c r="I68" s="16">
        <f t="shared" ref="I68" si="36">I71+I69</f>
        <v>60372.94</v>
      </c>
      <c r="J68" s="16">
        <f t="shared" ref="J68" si="37">J71+J69</f>
        <v>61431.660000000011</v>
      </c>
    </row>
    <row r="69" spans="1:10" ht="15.75" x14ac:dyDescent="0.25">
      <c r="A69" s="33">
        <v>33100</v>
      </c>
      <c r="B69" s="33" t="s">
        <v>133</v>
      </c>
      <c r="C69" s="35" t="s">
        <v>102</v>
      </c>
      <c r="D69" s="14">
        <f>D70</f>
        <v>0</v>
      </c>
      <c r="E69" s="14">
        <f t="shared" ref="E69:I69" si="38">E70</f>
        <v>0</v>
      </c>
      <c r="F69" s="14">
        <f t="shared" si="38"/>
        <v>0</v>
      </c>
      <c r="G69" s="14">
        <f t="shared" si="38"/>
        <v>43500.01</v>
      </c>
      <c r="H69" s="14">
        <f t="shared" si="38"/>
        <v>43500.01</v>
      </c>
      <c r="I69" s="14">
        <f t="shared" si="38"/>
        <v>43500.01</v>
      </c>
      <c r="J69" s="14">
        <f>J70</f>
        <v>-43500.01</v>
      </c>
    </row>
    <row r="70" spans="1:10" x14ac:dyDescent="0.25">
      <c r="A70" s="33">
        <v>33106</v>
      </c>
      <c r="B70" s="33" t="s">
        <v>134</v>
      </c>
      <c r="C70" s="33"/>
      <c r="D70" s="14">
        <v>0</v>
      </c>
      <c r="E70" s="14">
        <v>0</v>
      </c>
      <c r="F70" s="14">
        <f>D70+E70</f>
        <v>0</v>
      </c>
      <c r="G70" s="14">
        <v>43500.01</v>
      </c>
      <c r="H70" s="14">
        <f>G70</f>
        <v>43500.01</v>
      </c>
      <c r="I70" s="14">
        <v>43500.01</v>
      </c>
      <c r="J70" s="14">
        <f>F70-I70</f>
        <v>-43500.01</v>
      </c>
    </row>
    <row r="71" spans="1:10" ht="15.75" x14ac:dyDescent="0.25">
      <c r="A71" s="33">
        <v>33400</v>
      </c>
      <c r="B71" s="33" t="s">
        <v>109</v>
      </c>
      <c r="C71" s="31"/>
      <c r="D71" s="14">
        <f>D72</f>
        <v>0</v>
      </c>
      <c r="E71" s="14">
        <f t="shared" ref="E71:I71" si="39">E72</f>
        <v>121804.6</v>
      </c>
      <c r="F71" s="14">
        <f t="shared" si="39"/>
        <v>121804.6</v>
      </c>
      <c r="G71" s="14">
        <f t="shared" si="39"/>
        <v>16872.93</v>
      </c>
      <c r="H71" s="14">
        <f t="shared" si="39"/>
        <v>16872.93</v>
      </c>
      <c r="I71" s="14">
        <f t="shared" si="39"/>
        <v>16872.93</v>
      </c>
      <c r="J71" s="14">
        <f>J72</f>
        <v>104931.67000000001</v>
      </c>
    </row>
    <row r="72" spans="1:10" x14ac:dyDescent="0.25">
      <c r="A72" s="33">
        <v>33401</v>
      </c>
      <c r="B72" s="33" t="s">
        <v>110</v>
      </c>
      <c r="C72" s="33"/>
      <c r="D72" s="14">
        <v>0</v>
      </c>
      <c r="E72" s="14">
        <v>121804.6</v>
      </c>
      <c r="F72" s="14">
        <f>D72+E72</f>
        <v>121804.6</v>
      </c>
      <c r="G72" s="14">
        <v>16872.93</v>
      </c>
      <c r="H72" s="14">
        <f>G72</f>
        <v>16872.93</v>
      </c>
      <c r="I72" s="14">
        <v>16872.93</v>
      </c>
      <c r="J72" s="14">
        <f>F72-I72</f>
        <v>104931.67000000001</v>
      </c>
    </row>
    <row r="73" spans="1:10" ht="15.75" x14ac:dyDescent="0.25">
      <c r="A73" s="31">
        <v>35000</v>
      </c>
      <c r="B73" s="31" t="s">
        <v>146</v>
      </c>
      <c r="C73" s="31"/>
      <c r="D73" s="16">
        <f>D74+D76+D78</f>
        <v>0</v>
      </c>
      <c r="E73" s="16">
        <f>E74+E76+E78</f>
        <v>106092.6</v>
      </c>
      <c r="F73" s="16">
        <f t="shared" ref="F73:J73" si="40">F74+F76+F78</f>
        <v>106092.6</v>
      </c>
      <c r="G73" s="16">
        <f t="shared" si="40"/>
        <v>102114.4</v>
      </c>
      <c r="H73" s="16">
        <f t="shared" si="40"/>
        <v>102114.4</v>
      </c>
      <c r="I73" s="16">
        <f t="shared" si="40"/>
        <v>102114.4</v>
      </c>
      <c r="J73" s="16">
        <f t="shared" si="40"/>
        <v>3978.2000000000044</v>
      </c>
    </row>
    <row r="74" spans="1:10" ht="15.75" x14ac:dyDescent="0.25">
      <c r="A74" s="33">
        <v>35100</v>
      </c>
      <c r="B74" s="33" t="s">
        <v>147</v>
      </c>
      <c r="C74" s="31"/>
      <c r="D74" s="14">
        <f>D75</f>
        <v>0</v>
      </c>
      <c r="E74" s="14">
        <f t="shared" ref="E74:I78" si="41">E75</f>
        <v>56829.19</v>
      </c>
      <c r="F74" s="14">
        <f t="shared" si="41"/>
        <v>56829.19</v>
      </c>
      <c r="G74" s="14">
        <f t="shared" si="41"/>
        <v>54111.99</v>
      </c>
      <c r="H74" s="14">
        <f t="shared" si="41"/>
        <v>54111.99</v>
      </c>
      <c r="I74" s="14">
        <f t="shared" si="41"/>
        <v>54111.99</v>
      </c>
      <c r="J74" s="14">
        <f>J75</f>
        <v>2717.2000000000044</v>
      </c>
    </row>
    <row r="75" spans="1:10" x14ac:dyDescent="0.25">
      <c r="A75" s="33">
        <v>35101</v>
      </c>
      <c r="B75" s="33" t="s">
        <v>148</v>
      </c>
      <c r="C75" s="33"/>
      <c r="D75" s="14">
        <v>0</v>
      </c>
      <c r="E75" s="14">
        <v>56829.19</v>
      </c>
      <c r="F75" s="14">
        <f>D75+E75</f>
        <v>56829.19</v>
      </c>
      <c r="G75" s="14">
        <v>54111.99</v>
      </c>
      <c r="H75" s="14">
        <f>G75</f>
        <v>54111.99</v>
      </c>
      <c r="I75" s="14">
        <v>54111.99</v>
      </c>
      <c r="J75" s="14">
        <f>F75-I75</f>
        <v>2717.2000000000044</v>
      </c>
    </row>
    <row r="76" spans="1:10" ht="15.75" x14ac:dyDescent="0.25">
      <c r="A76" s="33">
        <v>35200</v>
      </c>
      <c r="B76" s="33" t="s">
        <v>149</v>
      </c>
      <c r="C76" s="31"/>
      <c r="D76" s="14">
        <f>D77</f>
        <v>0</v>
      </c>
      <c r="E76" s="14">
        <f t="shared" si="41"/>
        <v>7401.04</v>
      </c>
      <c r="F76" s="14">
        <f t="shared" si="41"/>
        <v>7401.04</v>
      </c>
      <c r="G76" s="14">
        <f t="shared" si="41"/>
        <v>6140.04</v>
      </c>
      <c r="H76" s="14">
        <f t="shared" si="41"/>
        <v>6140.04</v>
      </c>
      <c r="I76" s="14">
        <f t="shared" si="41"/>
        <v>6140.04</v>
      </c>
      <c r="J76" s="14">
        <f>J77</f>
        <v>1261</v>
      </c>
    </row>
    <row r="77" spans="1:10" x14ac:dyDescent="0.25">
      <c r="A77" s="33">
        <v>35201</v>
      </c>
      <c r="B77" s="33" t="s">
        <v>150</v>
      </c>
      <c r="C77" s="33"/>
      <c r="D77" s="14">
        <v>0</v>
      </c>
      <c r="E77" s="14">
        <v>7401.04</v>
      </c>
      <c r="F77" s="14">
        <f>D77+E77</f>
        <v>7401.04</v>
      </c>
      <c r="G77" s="14">
        <v>6140.04</v>
      </c>
      <c r="H77" s="14">
        <f>G77</f>
        <v>6140.04</v>
      </c>
      <c r="I77" s="14">
        <v>6140.04</v>
      </c>
      <c r="J77" s="14">
        <f>F77-I77</f>
        <v>1261</v>
      </c>
    </row>
    <row r="78" spans="1:10" ht="15.75" x14ac:dyDescent="0.25">
      <c r="A78" s="33">
        <v>35500</v>
      </c>
      <c r="B78" s="33" t="s">
        <v>151</v>
      </c>
      <c r="C78" s="31"/>
      <c r="D78" s="14">
        <f>D79</f>
        <v>0</v>
      </c>
      <c r="E78" s="14">
        <f t="shared" si="41"/>
        <v>41862.370000000003</v>
      </c>
      <c r="F78" s="14">
        <f t="shared" si="41"/>
        <v>41862.370000000003</v>
      </c>
      <c r="G78" s="14">
        <f t="shared" si="41"/>
        <v>41862.370000000003</v>
      </c>
      <c r="H78" s="14">
        <f t="shared" si="41"/>
        <v>41862.370000000003</v>
      </c>
      <c r="I78" s="14">
        <f t="shared" si="41"/>
        <v>41862.370000000003</v>
      </c>
      <c r="J78" s="14">
        <f>J79</f>
        <v>0</v>
      </c>
    </row>
    <row r="79" spans="1:10" x14ac:dyDescent="0.25">
      <c r="A79" s="33">
        <v>35501</v>
      </c>
      <c r="B79" s="33" t="s">
        <v>152</v>
      </c>
      <c r="C79" s="33"/>
      <c r="D79" s="14">
        <v>0</v>
      </c>
      <c r="E79" s="14">
        <v>41862.370000000003</v>
      </c>
      <c r="F79" s="14">
        <f>D79+E79</f>
        <v>41862.370000000003</v>
      </c>
      <c r="G79" s="14">
        <v>41862.370000000003</v>
      </c>
      <c r="H79" s="14">
        <f>G79</f>
        <v>41862.370000000003</v>
      </c>
      <c r="I79" s="14">
        <v>41862.370000000003</v>
      </c>
      <c r="J79" s="14">
        <f>F79-I79</f>
        <v>0</v>
      </c>
    </row>
    <row r="80" spans="1:10" ht="15.75" x14ac:dyDescent="0.25">
      <c r="A80" s="31">
        <v>37000</v>
      </c>
      <c r="B80" s="31" t="s">
        <v>153</v>
      </c>
      <c r="C80" s="31"/>
      <c r="D80" s="16">
        <f>D81</f>
        <v>0</v>
      </c>
      <c r="E80" s="16">
        <f t="shared" ref="E80:J81" si="42">E81</f>
        <v>215135.94</v>
      </c>
      <c r="F80" s="16">
        <f t="shared" si="42"/>
        <v>215135.94</v>
      </c>
      <c r="G80" s="16">
        <f t="shared" si="42"/>
        <v>215135.94</v>
      </c>
      <c r="H80" s="16">
        <f t="shared" si="42"/>
        <v>215135.94</v>
      </c>
      <c r="I80" s="16">
        <f t="shared" si="42"/>
        <v>215135.34</v>
      </c>
      <c r="J80" s="16">
        <f t="shared" si="42"/>
        <v>0.60000000000582077</v>
      </c>
    </row>
    <row r="81" spans="1:10" ht="15.75" x14ac:dyDescent="0.25">
      <c r="A81" s="33">
        <v>37500</v>
      </c>
      <c r="B81" s="33" t="s">
        <v>154</v>
      </c>
      <c r="C81" s="31"/>
      <c r="D81" s="14">
        <f>D82</f>
        <v>0</v>
      </c>
      <c r="E81" s="14">
        <f t="shared" si="42"/>
        <v>215135.94</v>
      </c>
      <c r="F81" s="14">
        <f t="shared" si="42"/>
        <v>215135.94</v>
      </c>
      <c r="G81" s="14">
        <f t="shared" si="42"/>
        <v>215135.94</v>
      </c>
      <c r="H81" s="14">
        <f t="shared" si="42"/>
        <v>215135.94</v>
      </c>
      <c r="I81" s="14">
        <f t="shared" si="42"/>
        <v>215135.34</v>
      </c>
      <c r="J81" s="14">
        <f>J82</f>
        <v>0.60000000000582077</v>
      </c>
    </row>
    <row r="82" spans="1:10" x14ac:dyDescent="0.25">
      <c r="A82" s="33">
        <v>37501</v>
      </c>
      <c r="B82" s="33" t="s">
        <v>155</v>
      </c>
      <c r="C82" s="33"/>
      <c r="D82" s="14">
        <v>0</v>
      </c>
      <c r="E82" s="14">
        <v>215135.94</v>
      </c>
      <c r="F82" s="14">
        <f>D82+E82</f>
        <v>215135.94</v>
      </c>
      <c r="G82" s="14">
        <v>215135.94</v>
      </c>
      <c r="H82" s="14">
        <f>G82</f>
        <v>215135.94</v>
      </c>
      <c r="I82" s="14">
        <v>215135.34</v>
      </c>
      <c r="J82" s="14">
        <f>F82-I82</f>
        <v>0.60000000000582077</v>
      </c>
    </row>
    <row r="83" spans="1:10" x14ac:dyDescent="0.25">
      <c r="A83" s="19">
        <v>39000</v>
      </c>
      <c r="B83" s="13" t="s">
        <v>45</v>
      </c>
      <c r="D83" s="16">
        <f>D84</f>
        <v>62254.13</v>
      </c>
      <c r="E83" s="16">
        <f t="shared" ref="E83:J83" si="43">E84</f>
        <v>29428.400000000001</v>
      </c>
      <c r="F83" s="16">
        <f t="shared" si="43"/>
        <v>91682.53</v>
      </c>
      <c r="G83" s="16">
        <f t="shared" si="43"/>
        <v>27532.68</v>
      </c>
      <c r="H83" s="16">
        <f t="shared" si="43"/>
        <v>27532.68</v>
      </c>
      <c r="I83" s="16">
        <f t="shared" si="43"/>
        <v>27532.68</v>
      </c>
      <c r="J83" s="16">
        <f t="shared" si="43"/>
        <v>64149.85</v>
      </c>
    </row>
    <row r="84" spans="1:10" x14ac:dyDescent="0.25">
      <c r="A84" s="18">
        <v>39501</v>
      </c>
      <c r="B84" t="s">
        <v>100</v>
      </c>
      <c r="D84" s="14">
        <v>62254.13</v>
      </c>
      <c r="E84" s="14">
        <v>29428.400000000001</v>
      </c>
      <c r="F84" s="14">
        <f>D84+E84</f>
        <v>91682.53</v>
      </c>
      <c r="G84" s="14">
        <v>27532.68</v>
      </c>
      <c r="H84" s="14">
        <f>G84</f>
        <v>27532.68</v>
      </c>
      <c r="I84" s="14">
        <v>27532.68</v>
      </c>
      <c r="J84" s="14">
        <f>F84-I84</f>
        <v>64149.85</v>
      </c>
    </row>
    <row r="85" spans="1:10" x14ac:dyDescent="0.25">
      <c r="A85" s="24">
        <v>50000</v>
      </c>
      <c r="B85" s="25" t="s">
        <v>114</v>
      </c>
      <c r="C85" s="26"/>
      <c r="D85" s="27">
        <v>0</v>
      </c>
      <c r="E85" s="27">
        <f t="shared" ref="E85:J87" si="44">E86</f>
        <v>425000</v>
      </c>
      <c r="F85" s="27">
        <f t="shared" si="44"/>
        <v>425000</v>
      </c>
      <c r="G85" s="27">
        <f t="shared" si="44"/>
        <v>424900</v>
      </c>
      <c r="H85" s="27">
        <f t="shared" si="44"/>
        <v>424900</v>
      </c>
      <c r="I85" s="27">
        <f t="shared" si="44"/>
        <v>424900</v>
      </c>
      <c r="J85" s="27">
        <f>J86</f>
        <v>100</v>
      </c>
    </row>
    <row r="86" spans="1:10" x14ac:dyDescent="0.25">
      <c r="A86" s="18">
        <v>54000</v>
      </c>
      <c r="B86" s="13" t="s">
        <v>105</v>
      </c>
      <c r="C86" s="30"/>
      <c r="D86" s="16">
        <f>D87</f>
        <v>0</v>
      </c>
      <c r="E86" s="16">
        <f t="shared" si="44"/>
        <v>425000</v>
      </c>
      <c r="F86" s="16">
        <f t="shared" si="44"/>
        <v>425000</v>
      </c>
      <c r="G86" s="16">
        <f t="shared" si="44"/>
        <v>424900</v>
      </c>
      <c r="H86" s="16">
        <f t="shared" si="44"/>
        <v>424900</v>
      </c>
      <c r="I86" s="16">
        <f t="shared" si="44"/>
        <v>424900</v>
      </c>
      <c r="J86" s="16">
        <f>J87</f>
        <v>100</v>
      </c>
    </row>
    <row r="87" spans="1:10" x14ac:dyDescent="0.25">
      <c r="A87" s="18">
        <v>54100</v>
      </c>
      <c r="B87" s="12" t="s">
        <v>106</v>
      </c>
      <c r="C87" s="10"/>
      <c r="D87" s="14">
        <v>0</v>
      </c>
      <c r="E87" s="14">
        <f>E88</f>
        <v>425000</v>
      </c>
      <c r="F87" s="14">
        <f>F88</f>
        <v>425000</v>
      </c>
      <c r="G87" s="14">
        <f t="shared" si="44"/>
        <v>424900</v>
      </c>
      <c r="H87" s="14">
        <f t="shared" si="44"/>
        <v>424900</v>
      </c>
      <c r="I87" s="14">
        <f t="shared" si="44"/>
        <v>424900</v>
      </c>
      <c r="J87" s="14">
        <f t="shared" si="44"/>
        <v>100</v>
      </c>
    </row>
    <row r="88" spans="1:10" x14ac:dyDescent="0.25">
      <c r="A88" s="18">
        <v>54104</v>
      </c>
      <c r="B88" s="12" t="s">
        <v>107</v>
      </c>
      <c r="D88" s="14"/>
      <c r="E88" s="14">
        <v>425000</v>
      </c>
      <c r="F88" s="14">
        <f>D88+E88</f>
        <v>425000</v>
      </c>
      <c r="G88" s="14">
        <v>424900</v>
      </c>
      <c r="H88" s="14">
        <f>G88</f>
        <v>424900</v>
      </c>
      <c r="I88" s="14">
        <v>424900</v>
      </c>
      <c r="J88" s="14">
        <f>F88-I88</f>
        <v>100</v>
      </c>
    </row>
    <row r="89" spans="1:10" ht="15.75" x14ac:dyDescent="0.25">
      <c r="A89" s="20"/>
      <c r="B89" s="22" t="s">
        <v>101</v>
      </c>
      <c r="C89" s="21"/>
      <c r="D89" s="23">
        <f t="shared" ref="D89:J89" si="45">D9+D54+D27+D85</f>
        <v>4549340</v>
      </c>
      <c r="E89" s="23">
        <f t="shared" si="45"/>
        <v>1200719.32</v>
      </c>
      <c r="F89" s="23">
        <f t="shared" si="45"/>
        <v>5750059.3200000003</v>
      </c>
      <c r="G89" s="23">
        <f t="shared" si="45"/>
        <v>5239697.4200000009</v>
      </c>
      <c r="H89" s="23">
        <f t="shared" si="45"/>
        <v>5239697.3800000008</v>
      </c>
      <c r="I89" s="23">
        <f t="shared" si="45"/>
        <v>5239696.78</v>
      </c>
      <c r="J89" s="23">
        <f t="shared" si="45"/>
        <v>510362.5400000005</v>
      </c>
    </row>
    <row r="90" spans="1:10" x14ac:dyDescent="0.25">
      <c r="A90" s="18"/>
      <c r="D90" s="15"/>
      <c r="E90" s="15" t="s">
        <v>102</v>
      </c>
      <c r="F90" s="15"/>
      <c r="G90" s="15"/>
      <c r="H90" s="15"/>
      <c r="I90" s="15"/>
      <c r="J90" s="15"/>
    </row>
    <row r="91" spans="1:10" ht="15" customHeight="1" x14ac:dyDescent="0.25">
      <c r="B91" s="178" t="s">
        <v>97</v>
      </c>
      <c r="C91" s="179"/>
      <c r="D91" s="6" t="s">
        <v>2</v>
      </c>
      <c r="E91" s="6" t="s">
        <v>98</v>
      </c>
      <c r="F91" s="180" t="s">
        <v>3</v>
      </c>
      <c r="G91" s="6" t="s">
        <v>4</v>
      </c>
      <c r="H91" s="6" t="s">
        <v>5</v>
      </c>
      <c r="I91" s="6" t="s">
        <v>6</v>
      </c>
      <c r="J91" s="176" t="s">
        <v>99</v>
      </c>
    </row>
    <row r="92" spans="1:10" x14ac:dyDescent="0.25">
      <c r="B92" s="179"/>
      <c r="C92" s="179"/>
      <c r="D92" s="4"/>
      <c r="E92" s="4"/>
      <c r="F92" s="180"/>
      <c r="G92" s="4"/>
      <c r="H92" s="7"/>
      <c r="I92" s="4"/>
      <c r="J92" s="176"/>
    </row>
    <row r="93" spans="1:10" ht="15.75" x14ac:dyDescent="0.25">
      <c r="A93" s="9"/>
      <c r="B93" s="177" t="s">
        <v>46</v>
      </c>
      <c r="C93" s="177"/>
      <c r="D93" s="9"/>
      <c r="E93" s="9"/>
      <c r="F93" s="9"/>
      <c r="G93" s="9"/>
      <c r="H93" s="9"/>
      <c r="I93" s="9"/>
      <c r="J93" s="9"/>
    </row>
    <row r="94" spans="1:10" ht="15.75" x14ac:dyDescent="0.25">
      <c r="A94" s="8" t="s">
        <v>8</v>
      </c>
      <c r="B94" s="177" t="s">
        <v>9</v>
      </c>
      <c r="C94" s="177"/>
      <c r="D94" s="17">
        <f>D95</f>
        <v>0</v>
      </c>
      <c r="E94" s="17">
        <f t="shared" ref="E94:J94" si="46">E95</f>
        <v>7500</v>
      </c>
      <c r="F94" s="17">
        <f t="shared" si="46"/>
        <v>7500</v>
      </c>
      <c r="G94" s="17">
        <f t="shared" si="46"/>
        <v>0</v>
      </c>
      <c r="H94" s="17">
        <f t="shared" si="46"/>
        <v>0</v>
      </c>
      <c r="I94" s="17">
        <f t="shared" si="46"/>
        <v>0</v>
      </c>
      <c r="J94" s="17">
        <f t="shared" si="46"/>
        <v>7500</v>
      </c>
    </row>
    <row r="95" spans="1:10" x14ac:dyDescent="0.25">
      <c r="A95" s="19">
        <v>11000</v>
      </c>
      <c r="B95" s="13" t="s">
        <v>111</v>
      </c>
      <c r="C95" s="10"/>
      <c r="D95" s="16">
        <f>D96</f>
        <v>0</v>
      </c>
      <c r="E95" s="16">
        <f t="shared" ref="E95:J96" si="47">E96</f>
        <v>7500</v>
      </c>
      <c r="F95" s="16">
        <f t="shared" si="47"/>
        <v>7500</v>
      </c>
      <c r="G95" s="16">
        <f t="shared" si="47"/>
        <v>0</v>
      </c>
      <c r="H95" s="16">
        <f t="shared" si="47"/>
        <v>0</v>
      </c>
      <c r="I95" s="16">
        <f t="shared" si="47"/>
        <v>0</v>
      </c>
      <c r="J95" s="16">
        <f t="shared" si="47"/>
        <v>7500</v>
      </c>
    </row>
    <row r="96" spans="1:10" x14ac:dyDescent="0.25">
      <c r="A96" s="18">
        <v>11100</v>
      </c>
      <c r="B96" s="12" t="s">
        <v>112</v>
      </c>
      <c r="C96" s="10"/>
      <c r="D96" s="14">
        <f>D97</f>
        <v>0</v>
      </c>
      <c r="E96" s="14">
        <f t="shared" si="47"/>
        <v>7500</v>
      </c>
      <c r="F96" s="14">
        <f t="shared" si="47"/>
        <v>7500</v>
      </c>
      <c r="G96" s="14">
        <f t="shared" si="47"/>
        <v>0</v>
      </c>
      <c r="H96" s="14">
        <f t="shared" ref="H96:J96" si="48">H97</f>
        <v>0</v>
      </c>
      <c r="I96" s="14">
        <f t="shared" si="48"/>
        <v>0</v>
      </c>
      <c r="J96" s="14">
        <f t="shared" si="48"/>
        <v>7500</v>
      </c>
    </row>
    <row r="97" spans="1:10" x14ac:dyDescent="0.25">
      <c r="A97" s="18">
        <v>11101</v>
      </c>
      <c r="B97" s="12" t="s">
        <v>113</v>
      </c>
      <c r="C97" s="10"/>
      <c r="D97" s="14"/>
      <c r="E97" s="14">
        <v>7500</v>
      </c>
      <c r="F97" s="14">
        <f>D97+E97</f>
        <v>7500</v>
      </c>
      <c r="G97" s="14">
        <v>0</v>
      </c>
      <c r="H97" s="14">
        <v>0</v>
      </c>
      <c r="I97" s="14">
        <v>0</v>
      </c>
      <c r="J97" s="14">
        <f>F97-I97</f>
        <v>7500</v>
      </c>
    </row>
    <row r="98" spans="1:10" ht="15.75" x14ac:dyDescent="0.25">
      <c r="A98" s="25" t="s">
        <v>47</v>
      </c>
      <c r="B98" s="25" t="s">
        <v>48</v>
      </c>
      <c r="C98" s="25"/>
      <c r="D98" s="23">
        <f>D99+D106+D111+D114+D117+D120</f>
        <v>664408.48</v>
      </c>
      <c r="E98" s="23">
        <f t="shared" ref="E98:J98" si="49">E99+E106+E111+E114+E117+E120</f>
        <v>1195517.82</v>
      </c>
      <c r="F98" s="23">
        <f>F99+F106+F111+F114+F117+F120</f>
        <v>1859926.3</v>
      </c>
      <c r="G98" s="23">
        <f t="shared" si="49"/>
        <v>1859926.3</v>
      </c>
      <c r="H98" s="23">
        <f t="shared" si="49"/>
        <v>1859926.3</v>
      </c>
      <c r="I98" s="23">
        <f t="shared" si="49"/>
        <v>1859626.5999999999</v>
      </c>
      <c r="J98" s="23">
        <f t="shared" si="49"/>
        <v>299.69999999995343</v>
      </c>
    </row>
    <row r="99" spans="1:10" ht="15" customHeight="1" x14ac:dyDescent="0.25">
      <c r="A99" s="13" t="s">
        <v>49</v>
      </c>
      <c r="B99" s="13" t="s">
        <v>163</v>
      </c>
      <c r="C99" s="13"/>
      <c r="D99" s="16">
        <f>D100+D102+D104</f>
        <v>336000</v>
      </c>
      <c r="E99" s="16">
        <f>E100+E102+E104</f>
        <v>1199630.31</v>
      </c>
      <c r="F99" s="16">
        <f>F100+F102+F104</f>
        <v>1535630.31</v>
      </c>
      <c r="G99" s="16">
        <f>G100+G102+G104</f>
        <v>1535630.31</v>
      </c>
      <c r="H99" s="16">
        <f t="shared" ref="H99" si="50">H100+H102+H104</f>
        <v>1535630.31</v>
      </c>
      <c r="I99" s="16">
        <f>I100+I104+I102</f>
        <v>1535330.6099999999</v>
      </c>
      <c r="J99" s="16">
        <f>J100+J102+J104</f>
        <v>299.69999999995343</v>
      </c>
    </row>
    <row r="100" spans="1:10" x14ac:dyDescent="0.25">
      <c r="A100" s="12" t="s">
        <v>51</v>
      </c>
      <c r="B100" s="12" t="s">
        <v>52</v>
      </c>
      <c r="C100" s="12"/>
      <c r="D100" s="14">
        <f>D101</f>
        <v>120000</v>
      </c>
      <c r="E100" s="14">
        <f t="shared" ref="E100:G100" si="51">E101</f>
        <v>727424.5</v>
      </c>
      <c r="F100" s="14">
        <f t="shared" si="51"/>
        <v>847424.5</v>
      </c>
      <c r="G100" s="14">
        <f t="shared" si="51"/>
        <v>847424.5</v>
      </c>
      <c r="H100" s="14">
        <f>H101</f>
        <v>847424.5</v>
      </c>
      <c r="I100" s="14">
        <f>H100</f>
        <v>847424.5</v>
      </c>
      <c r="J100" s="14">
        <f>J101</f>
        <v>0</v>
      </c>
    </row>
    <row r="101" spans="1:10" x14ac:dyDescent="0.25">
      <c r="A101" s="12" t="s">
        <v>53</v>
      </c>
      <c r="B101" s="12" t="s">
        <v>54</v>
      </c>
      <c r="C101" s="12"/>
      <c r="D101" s="14">
        <v>120000</v>
      </c>
      <c r="E101" s="14">
        <v>727424.5</v>
      </c>
      <c r="F101" s="14">
        <f>D101+E101</f>
        <v>847424.5</v>
      </c>
      <c r="G101" s="14">
        <v>847424.5</v>
      </c>
      <c r="H101" s="14">
        <f>G101</f>
        <v>847424.5</v>
      </c>
      <c r="I101" s="14">
        <f>H101</f>
        <v>847424.5</v>
      </c>
      <c r="J101" s="14">
        <f>F101-I101</f>
        <v>0</v>
      </c>
    </row>
    <row r="102" spans="1:10" ht="15" customHeight="1" x14ac:dyDescent="0.25">
      <c r="A102" s="12" t="s">
        <v>55</v>
      </c>
      <c r="B102" s="12" t="s">
        <v>56</v>
      </c>
      <c r="C102" s="12"/>
      <c r="D102" s="14">
        <f>D103</f>
        <v>90000</v>
      </c>
      <c r="E102" s="14">
        <f t="shared" ref="E102" si="52">E103</f>
        <v>191176.35</v>
      </c>
      <c r="F102" s="14">
        <f t="shared" ref="F102" si="53">F103</f>
        <v>281176.34999999998</v>
      </c>
      <c r="G102" s="14">
        <f t="shared" ref="G102" si="54">G103</f>
        <v>281176.34999999998</v>
      </c>
      <c r="H102" s="14">
        <f>H103</f>
        <v>281176.34999999998</v>
      </c>
      <c r="I102" s="14">
        <f>I103</f>
        <v>280876.65000000002</v>
      </c>
      <c r="J102" s="14">
        <f>J103</f>
        <v>299.69999999995343</v>
      </c>
    </row>
    <row r="103" spans="1:10" x14ac:dyDescent="0.25">
      <c r="A103" s="12" t="s">
        <v>57</v>
      </c>
      <c r="B103" s="12" t="s">
        <v>58</v>
      </c>
      <c r="C103" s="12"/>
      <c r="D103" s="14">
        <v>90000</v>
      </c>
      <c r="E103" s="14">
        <v>191176.35</v>
      </c>
      <c r="F103" s="14">
        <f>D103+E103</f>
        <v>281176.34999999998</v>
      </c>
      <c r="G103" s="14">
        <v>281176.34999999998</v>
      </c>
      <c r="H103" s="14">
        <f>G103</f>
        <v>281176.34999999998</v>
      </c>
      <c r="I103" s="14">
        <v>280876.65000000002</v>
      </c>
      <c r="J103" s="14">
        <f>F103-I103</f>
        <v>299.69999999995343</v>
      </c>
    </row>
    <row r="104" spans="1:10" x14ac:dyDescent="0.25">
      <c r="A104" s="12" t="s">
        <v>59</v>
      </c>
      <c r="B104" s="12" t="s">
        <v>60</v>
      </c>
      <c r="C104" s="12"/>
      <c r="D104" s="14">
        <f>D105</f>
        <v>126000</v>
      </c>
      <c r="E104" s="14">
        <f t="shared" ref="E104" si="55">E105</f>
        <v>281029.46000000002</v>
      </c>
      <c r="F104" s="14">
        <f t="shared" ref="F104" si="56">F105</f>
        <v>407029.46</v>
      </c>
      <c r="G104" s="14">
        <f t="shared" ref="G104" si="57">G105</f>
        <v>407029.46</v>
      </c>
      <c r="H104" s="14">
        <f>H105</f>
        <v>407029.46</v>
      </c>
      <c r="I104" s="14">
        <f>H104</f>
        <v>407029.46</v>
      </c>
      <c r="J104" s="14">
        <f>J105</f>
        <v>0</v>
      </c>
    </row>
    <row r="105" spans="1:10" x14ac:dyDescent="0.25">
      <c r="A105" s="12" t="s">
        <v>61</v>
      </c>
      <c r="B105" s="12" t="s">
        <v>62</v>
      </c>
      <c r="C105" s="12"/>
      <c r="D105" s="14">
        <v>126000</v>
      </c>
      <c r="E105" s="14">
        <v>281029.46000000002</v>
      </c>
      <c r="F105" s="14">
        <f>D105+E105</f>
        <v>407029.46</v>
      </c>
      <c r="G105" s="14">
        <v>407029.46</v>
      </c>
      <c r="H105" s="14">
        <f>G105</f>
        <v>407029.46</v>
      </c>
      <c r="I105" s="14">
        <v>407029.46</v>
      </c>
      <c r="J105" s="14">
        <f>F105-I105</f>
        <v>0</v>
      </c>
    </row>
    <row r="106" spans="1:10" x14ac:dyDescent="0.25">
      <c r="A106" s="13" t="s">
        <v>63</v>
      </c>
      <c r="B106" s="13" t="s">
        <v>64</v>
      </c>
      <c r="C106" s="13"/>
      <c r="D106" s="16">
        <f>D107+D109</f>
        <v>48000</v>
      </c>
      <c r="E106" s="16">
        <f t="shared" ref="E106" si="58">E107+E109</f>
        <v>58411.189999999995</v>
      </c>
      <c r="F106" s="16">
        <f>D106+E106</f>
        <v>106411.19</v>
      </c>
      <c r="G106" s="16">
        <f>G107+G109</f>
        <v>106411.19</v>
      </c>
      <c r="H106" s="16">
        <f>H107+H109</f>
        <v>106411.19</v>
      </c>
      <c r="I106" s="16">
        <f t="shared" ref="I106:I122" si="59">H106</f>
        <v>106411.19</v>
      </c>
      <c r="J106" s="16">
        <f>J107+J109</f>
        <v>0</v>
      </c>
    </row>
    <row r="107" spans="1:10" x14ac:dyDescent="0.25">
      <c r="A107" s="12" t="s">
        <v>65</v>
      </c>
      <c r="B107" s="12" t="s">
        <v>66</v>
      </c>
      <c r="C107" s="12"/>
      <c r="D107" s="14">
        <f>D108</f>
        <v>36000</v>
      </c>
      <c r="E107" s="14">
        <f t="shared" ref="E107" si="60">E108</f>
        <v>68615.199999999997</v>
      </c>
      <c r="F107" s="14">
        <f>F108</f>
        <v>104615.2</v>
      </c>
      <c r="G107" s="14">
        <f t="shared" ref="G107" si="61">G108</f>
        <v>104615.2</v>
      </c>
      <c r="H107" s="14">
        <f>H108</f>
        <v>104615.2</v>
      </c>
      <c r="I107" s="14">
        <f t="shared" si="59"/>
        <v>104615.2</v>
      </c>
      <c r="J107" s="14">
        <f>J108</f>
        <v>0</v>
      </c>
    </row>
    <row r="108" spans="1:10" ht="15" customHeight="1" x14ac:dyDescent="0.25">
      <c r="A108" s="12" t="s">
        <v>67</v>
      </c>
      <c r="B108" s="12" t="s">
        <v>68</v>
      </c>
      <c r="C108" s="12"/>
      <c r="D108" s="14">
        <v>36000</v>
      </c>
      <c r="E108" s="14">
        <v>68615.199999999997</v>
      </c>
      <c r="F108" s="14">
        <f>D108+E108</f>
        <v>104615.2</v>
      </c>
      <c r="G108" s="14">
        <v>104615.2</v>
      </c>
      <c r="H108" s="14">
        <f>G108</f>
        <v>104615.2</v>
      </c>
      <c r="I108" s="14">
        <f t="shared" si="59"/>
        <v>104615.2</v>
      </c>
      <c r="J108" s="14">
        <f>F108-I108</f>
        <v>0</v>
      </c>
    </row>
    <row r="109" spans="1:10" x14ac:dyDescent="0.25">
      <c r="A109" s="12" t="s">
        <v>69</v>
      </c>
      <c r="B109" s="12" t="s">
        <v>70</v>
      </c>
      <c r="C109" s="12"/>
      <c r="D109" s="14">
        <f>D110</f>
        <v>12000</v>
      </c>
      <c r="E109" s="14">
        <f t="shared" ref="E109" si="62">E110</f>
        <v>-10204.01</v>
      </c>
      <c r="F109" s="14">
        <f>F110</f>
        <v>1795.9899999999998</v>
      </c>
      <c r="G109" s="14">
        <f>G110</f>
        <v>1795.99</v>
      </c>
      <c r="H109" s="14">
        <f>H110</f>
        <v>1795.99</v>
      </c>
      <c r="I109" s="14">
        <f t="shared" si="59"/>
        <v>1795.99</v>
      </c>
      <c r="J109" s="14">
        <f>J110</f>
        <v>0</v>
      </c>
    </row>
    <row r="110" spans="1:10" x14ac:dyDescent="0.25">
      <c r="A110" s="12" t="s">
        <v>71</v>
      </c>
      <c r="B110" s="12" t="s">
        <v>72</v>
      </c>
      <c r="C110" s="12"/>
      <c r="D110" s="14">
        <v>12000</v>
      </c>
      <c r="E110" s="14">
        <v>-10204.01</v>
      </c>
      <c r="F110" s="14">
        <f>D110+E110</f>
        <v>1795.9899999999998</v>
      </c>
      <c r="G110" s="14">
        <v>1795.99</v>
      </c>
      <c r="H110" s="14">
        <f>G110</f>
        <v>1795.99</v>
      </c>
      <c r="I110" s="14">
        <f t="shared" si="59"/>
        <v>1795.99</v>
      </c>
      <c r="J110" s="14">
        <f>F110-I110</f>
        <v>0</v>
      </c>
    </row>
    <row r="111" spans="1:10" x14ac:dyDescent="0.25">
      <c r="A111" s="13" t="s">
        <v>73</v>
      </c>
      <c r="B111" s="13" t="s">
        <v>74</v>
      </c>
      <c r="C111" s="13"/>
      <c r="D111" s="16">
        <f>D112</f>
        <v>66000</v>
      </c>
      <c r="E111" s="16">
        <f t="shared" ref="E111:G111" si="63">E112</f>
        <v>18236.04</v>
      </c>
      <c r="F111" s="16">
        <f t="shared" si="63"/>
        <v>84236.040000000008</v>
      </c>
      <c r="G111" s="16">
        <f t="shared" si="63"/>
        <v>84236.04</v>
      </c>
      <c r="H111" s="16">
        <f>H112</f>
        <v>84236.04</v>
      </c>
      <c r="I111" s="16">
        <f t="shared" si="59"/>
        <v>84236.04</v>
      </c>
      <c r="J111" s="16">
        <f>J112</f>
        <v>0</v>
      </c>
    </row>
    <row r="112" spans="1:10" x14ac:dyDescent="0.25">
      <c r="A112" s="12" t="s">
        <v>75</v>
      </c>
      <c r="B112" s="12" t="s">
        <v>76</v>
      </c>
      <c r="C112" s="12"/>
      <c r="D112" s="14">
        <f>D113</f>
        <v>66000</v>
      </c>
      <c r="E112" s="14">
        <f t="shared" ref="E112" si="64">E113</f>
        <v>18236.04</v>
      </c>
      <c r="F112" s="14">
        <f>D112+E112</f>
        <v>84236.040000000008</v>
      </c>
      <c r="G112" s="14">
        <f t="shared" ref="G112" si="65">G113</f>
        <v>84236.04</v>
      </c>
      <c r="H112" s="14">
        <f>H113</f>
        <v>84236.04</v>
      </c>
      <c r="I112" s="14">
        <f t="shared" si="59"/>
        <v>84236.04</v>
      </c>
      <c r="J112" s="14">
        <f>J113</f>
        <v>0</v>
      </c>
    </row>
    <row r="113" spans="1:10" x14ac:dyDescent="0.25">
      <c r="A113" s="12" t="s">
        <v>77</v>
      </c>
      <c r="B113" s="12" t="s">
        <v>78</v>
      </c>
      <c r="C113" s="12"/>
      <c r="D113" s="14">
        <v>66000</v>
      </c>
      <c r="E113" s="14">
        <v>18236.04</v>
      </c>
      <c r="F113" s="14">
        <f>D113+E113</f>
        <v>84236.040000000008</v>
      </c>
      <c r="G113" s="14">
        <v>84236.04</v>
      </c>
      <c r="H113" s="14">
        <f>G113</f>
        <v>84236.04</v>
      </c>
      <c r="I113" s="14">
        <f t="shared" si="59"/>
        <v>84236.04</v>
      </c>
      <c r="J113" s="14">
        <f>F113-I113</f>
        <v>0</v>
      </c>
    </row>
    <row r="114" spans="1:10" x14ac:dyDescent="0.25">
      <c r="A114" s="13" t="s">
        <v>79</v>
      </c>
      <c r="B114" s="13" t="s">
        <v>80</v>
      </c>
      <c r="C114" s="13"/>
      <c r="D114" s="16">
        <f>D115</f>
        <v>15000</v>
      </c>
      <c r="E114" s="16">
        <f t="shared" ref="E114:F114" si="66">E115</f>
        <v>-13755.73</v>
      </c>
      <c r="F114" s="16">
        <f t="shared" si="66"/>
        <v>1244.2700000000004</v>
      </c>
      <c r="G114" s="16">
        <f t="shared" ref="G114:H115" si="67">G115</f>
        <v>1244.27</v>
      </c>
      <c r="H114" s="16">
        <f t="shared" si="67"/>
        <v>1244.27</v>
      </c>
      <c r="I114" s="16">
        <f t="shared" si="59"/>
        <v>1244.27</v>
      </c>
      <c r="J114" s="16">
        <f>J115</f>
        <v>0</v>
      </c>
    </row>
    <row r="115" spans="1:10" x14ac:dyDescent="0.25">
      <c r="A115" s="12" t="s">
        <v>81</v>
      </c>
      <c r="B115" s="12" t="s">
        <v>82</v>
      </c>
      <c r="C115" s="12"/>
      <c r="D115" s="14">
        <f>D116</f>
        <v>15000</v>
      </c>
      <c r="E115" s="14">
        <f t="shared" ref="E115" si="68">E116</f>
        <v>-13755.73</v>
      </c>
      <c r="F115" s="14">
        <f t="shared" ref="F115" si="69">F116</f>
        <v>1244.2700000000004</v>
      </c>
      <c r="G115" s="14">
        <f t="shared" si="67"/>
        <v>1244.27</v>
      </c>
      <c r="H115" s="14">
        <f t="shared" si="67"/>
        <v>1244.27</v>
      </c>
      <c r="I115" s="14">
        <f t="shared" si="59"/>
        <v>1244.27</v>
      </c>
      <c r="J115" s="14">
        <f>J116</f>
        <v>0</v>
      </c>
    </row>
    <row r="116" spans="1:10" x14ac:dyDescent="0.25">
      <c r="A116" s="12" t="s">
        <v>83</v>
      </c>
      <c r="B116" s="12" t="s">
        <v>84</v>
      </c>
      <c r="C116" s="12"/>
      <c r="D116" s="14">
        <v>15000</v>
      </c>
      <c r="E116" s="14">
        <v>-13755.73</v>
      </c>
      <c r="F116" s="14">
        <f>D116+E116</f>
        <v>1244.2700000000004</v>
      </c>
      <c r="G116" s="14">
        <v>1244.27</v>
      </c>
      <c r="H116" s="14">
        <f>G116</f>
        <v>1244.27</v>
      </c>
      <c r="I116" s="14">
        <f t="shared" si="59"/>
        <v>1244.27</v>
      </c>
      <c r="J116" s="14">
        <f>F116-I116</f>
        <v>0</v>
      </c>
    </row>
    <row r="117" spans="1:10" x14ac:dyDescent="0.25">
      <c r="A117" s="13" t="s">
        <v>85</v>
      </c>
      <c r="B117" s="13" t="s">
        <v>86</v>
      </c>
      <c r="C117" s="13"/>
      <c r="D117" s="16">
        <f>D118</f>
        <v>124800</v>
      </c>
      <c r="E117" s="16">
        <f t="shared" ref="E117" si="70">E118</f>
        <v>-4829.8599999999997</v>
      </c>
      <c r="F117" s="16">
        <f>F118</f>
        <v>119970.14</v>
      </c>
      <c r="G117" s="16">
        <f>G118</f>
        <v>119970.14</v>
      </c>
      <c r="H117" s="16">
        <f>H118</f>
        <v>119970.14</v>
      </c>
      <c r="I117" s="16">
        <f t="shared" si="59"/>
        <v>119970.14</v>
      </c>
      <c r="J117" s="16">
        <f>J118</f>
        <v>0</v>
      </c>
    </row>
    <row r="118" spans="1:10" x14ac:dyDescent="0.25">
      <c r="A118" s="12" t="s">
        <v>87</v>
      </c>
      <c r="B118" s="12" t="s">
        <v>88</v>
      </c>
      <c r="C118" s="12"/>
      <c r="D118" s="14">
        <f>D119</f>
        <v>124800</v>
      </c>
      <c r="E118" s="14">
        <f t="shared" ref="E118" si="71">E119</f>
        <v>-4829.8599999999997</v>
      </c>
      <c r="F118" s="14">
        <f t="shared" ref="F118" si="72">F119</f>
        <v>119970.14</v>
      </c>
      <c r="G118" s="14">
        <f>G119</f>
        <v>119970.14</v>
      </c>
      <c r="H118" s="14">
        <f>H119</f>
        <v>119970.14</v>
      </c>
      <c r="I118" s="14">
        <f t="shared" si="59"/>
        <v>119970.14</v>
      </c>
      <c r="J118" s="14">
        <f>J119</f>
        <v>0</v>
      </c>
    </row>
    <row r="119" spans="1:10" ht="15" customHeight="1" x14ac:dyDescent="0.25">
      <c r="A119" s="12" t="s">
        <v>89</v>
      </c>
      <c r="B119" s="12" t="s">
        <v>90</v>
      </c>
      <c r="C119" s="12"/>
      <c r="D119" s="14">
        <v>124800</v>
      </c>
      <c r="E119" s="14">
        <v>-4829.8599999999997</v>
      </c>
      <c r="F119" s="14">
        <f>D119+E119</f>
        <v>119970.14</v>
      </c>
      <c r="G119" s="14">
        <v>119970.14</v>
      </c>
      <c r="H119" s="14">
        <f>G119</f>
        <v>119970.14</v>
      </c>
      <c r="I119" s="14">
        <f t="shared" si="59"/>
        <v>119970.14</v>
      </c>
      <c r="J119" s="14">
        <f>F119-I119</f>
        <v>0</v>
      </c>
    </row>
    <row r="120" spans="1:10" x14ac:dyDescent="0.25">
      <c r="A120" s="13" t="s">
        <v>91</v>
      </c>
      <c r="B120" s="13" t="s">
        <v>92</v>
      </c>
      <c r="C120" s="13"/>
      <c r="D120" s="16">
        <f>D121</f>
        <v>74608.479999999996</v>
      </c>
      <c r="E120" s="16">
        <f t="shared" ref="E120" si="73">E121</f>
        <v>-62174.13</v>
      </c>
      <c r="F120" s="16">
        <f>D120+E120</f>
        <v>12434.349999999999</v>
      </c>
      <c r="G120" s="16">
        <f t="shared" ref="G120:H121" si="74">G121</f>
        <v>12434.35</v>
      </c>
      <c r="H120" s="16">
        <f t="shared" si="74"/>
        <v>12434.35</v>
      </c>
      <c r="I120" s="16">
        <f t="shared" si="59"/>
        <v>12434.35</v>
      </c>
      <c r="J120" s="16">
        <f>J121</f>
        <v>0</v>
      </c>
    </row>
    <row r="121" spans="1:10" x14ac:dyDescent="0.25">
      <c r="A121" s="12" t="s">
        <v>93</v>
      </c>
      <c r="B121" s="12" t="s">
        <v>94</v>
      </c>
      <c r="C121" s="12"/>
      <c r="D121" s="14">
        <f>D122</f>
        <v>74608.479999999996</v>
      </c>
      <c r="E121" s="14">
        <f t="shared" ref="E121" si="75">E122</f>
        <v>-62174.13</v>
      </c>
      <c r="F121" s="14">
        <f>D121+E121</f>
        <v>12434.349999999999</v>
      </c>
      <c r="G121" s="14">
        <f t="shared" si="74"/>
        <v>12434.35</v>
      </c>
      <c r="H121" s="14">
        <f t="shared" si="74"/>
        <v>12434.35</v>
      </c>
      <c r="I121" s="14">
        <f t="shared" si="59"/>
        <v>12434.35</v>
      </c>
      <c r="J121" s="14">
        <f>J122</f>
        <v>0</v>
      </c>
    </row>
    <row r="122" spans="1:10" x14ac:dyDescent="0.25">
      <c r="A122" s="12" t="s">
        <v>95</v>
      </c>
      <c r="B122" s="12" t="s">
        <v>96</v>
      </c>
      <c r="C122" s="12"/>
      <c r="D122" s="14">
        <v>74608.479999999996</v>
      </c>
      <c r="E122" s="14">
        <v>-62174.13</v>
      </c>
      <c r="F122" s="14">
        <f>D122+E122</f>
        <v>12434.349999999999</v>
      </c>
      <c r="G122" s="14">
        <v>12434.35</v>
      </c>
      <c r="H122" s="14">
        <f>G122</f>
        <v>12434.35</v>
      </c>
      <c r="I122" s="14">
        <f t="shared" si="59"/>
        <v>12434.35</v>
      </c>
      <c r="J122" s="14">
        <f>F122-I122</f>
        <v>0</v>
      </c>
    </row>
    <row r="123" spans="1:10" ht="15.75" x14ac:dyDescent="0.25">
      <c r="A123" s="28">
        <v>30000</v>
      </c>
      <c r="B123" s="185" t="s">
        <v>44</v>
      </c>
      <c r="C123" s="185"/>
      <c r="D123" s="29">
        <f>D124+D136+D141+D150+D156+D163+D166</f>
        <v>3034904.64</v>
      </c>
      <c r="E123" s="29">
        <f t="shared" ref="E123:J123" si="76">E124+E136+E141+E150+E156+E163+E166</f>
        <v>489222.17</v>
      </c>
      <c r="F123" s="29">
        <f t="shared" si="76"/>
        <v>3524126.81</v>
      </c>
      <c r="G123" s="29">
        <f t="shared" si="76"/>
        <v>3927836.7599999993</v>
      </c>
      <c r="H123" s="29">
        <f t="shared" si="76"/>
        <v>3927836.7599999993</v>
      </c>
      <c r="I123" s="29">
        <f t="shared" si="76"/>
        <v>3928844.8799999994</v>
      </c>
      <c r="J123" s="29">
        <f t="shared" si="76"/>
        <v>-404718.07000000007</v>
      </c>
    </row>
    <row r="124" spans="1:10" ht="15.75" x14ac:dyDescent="0.25">
      <c r="A124" s="31">
        <v>31000</v>
      </c>
      <c r="B124" s="31" t="s">
        <v>115</v>
      </c>
      <c r="C124" s="31"/>
      <c r="D124" s="16">
        <f>D125+D127+D129+D131+D133</f>
        <v>1066200</v>
      </c>
      <c r="E124" s="16">
        <f>E125+E127+E129+E131+E133</f>
        <v>16635.040000000008</v>
      </c>
      <c r="F124" s="16">
        <f t="shared" ref="F124:J124" si="77">F125+F127+F129+F131+F133</f>
        <v>1082835.04</v>
      </c>
      <c r="G124" s="16">
        <f t="shared" si="77"/>
        <v>1056055.06</v>
      </c>
      <c r="H124" s="16">
        <f t="shared" si="77"/>
        <v>1056055.06</v>
      </c>
      <c r="I124" s="16">
        <f t="shared" si="77"/>
        <v>1056055.06</v>
      </c>
      <c r="J124" s="16">
        <f t="shared" si="77"/>
        <v>26779.98</v>
      </c>
    </row>
    <row r="125" spans="1:10" ht="15.75" x14ac:dyDescent="0.25">
      <c r="A125" s="33">
        <v>31100</v>
      </c>
      <c r="B125" s="33" t="s">
        <v>116</v>
      </c>
      <c r="C125" s="31"/>
      <c r="D125" s="14">
        <f>D126</f>
        <v>852000</v>
      </c>
      <c r="E125" s="14">
        <f t="shared" ref="E125:I131" si="78">E126</f>
        <v>160992</v>
      </c>
      <c r="F125" s="14">
        <f t="shared" si="78"/>
        <v>1012992</v>
      </c>
      <c r="G125" s="14">
        <f t="shared" si="78"/>
        <v>1012992</v>
      </c>
      <c r="H125" s="14">
        <f t="shared" si="78"/>
        <v>1012992</v>
      </c>
      <c r="I125" s="14">
        <f t="shared" si="78"/>
        <v>1012992</v>
      </c>
      <c r="J125" s="14">
        <f>J126</f>
        <v>0</v>
      </c>
    </row>
    <row r="126" spans="1:10" x14ac:dyDescent="0.25">
      <c r="A126" s="33">
        <v>31101</v>
      </c>
      <c r="B126" s="33" t="s">
        <v>117</v>
      </c>
      <c r="C126" s="34" t="s">
        <v>102</v>
      </c>
      <c r="D126" s="14">
        <v>852000</v>
      </c>
      <c r="E126" s="14">
        <v>160992</v>
      </c>
      <c r="F126" s="14">
        <f>D126+E126</f>
        <v>1012992</v>
      </c>
      <c r="G126" s="14">
        <v>1012992</v>
      </c>
      <c r="H126" s="14">
        <f>G126</f>
        <v>1012992</v>
      </c>
      <c r="I126" s="14">
        <v>1012992</v>
      </c>
      <c r="J126" s="14">
        <f>F126-I126</f>
        <v>0</v>
      </c>
    </row>
    <row r="127" spans="1:10" ht="15.75" x14ac:dyDescent="0.25">
      <c r="A127" s="33">
        <v>31300</v>
      </c>
      <c r="B127" s="33" t="s">
        <v>118</v>
      </c>
      <c r="C127" s="31"/>
      <c r="D127" s="14">
        <f>D128</f>
        <v>54000</v>
      </c>
      <c r="E127" s="14">
        <f t="shared" si="78"/>
        <v>-45340.6</v>
      </c>
      <c r="F127" s="14">
        <f t="shared" si="78"/>
        <v>8659.4000000000015</v>
      </c>
      <c r="G127" s="14">
        <f t="shared" si="78"/>
        <v>8659.4</v>
      </c>
      <c r="H127" s="14">
        <f t="shared" si="78"/>
        <v>8659.4</v>
      </c>
      <c r="I127" s="14">
        <f t="shared" si="78"/>
        <v>8659.4</v>
      </c>
      <c r="J127" s="14">
        <f>J128</f>
        <v>0</v>
      </c>
    </row>
    <row r="128" spans="1:10" x14ac:dyDescent="0.25">
      <c r="A128" s="33">
        <v>31301</v>
      </c>
      <c r="B128" s="33" t="s">
        <v>119</v>
      </c>
      <c r="C128" s="34" t="s">
        <v>102</v>
      </c>
      <c r="D128" s="14">
        <v>54000</v>
      </c>
      <c r="E128" s="14">
        <v>-45340.6</v>
      </c>
      <c r="F128" s="14">
        <f>D128+E128</f>
        <v>8659.4000000000015</v>
      </c>
      <c r="G128" s="14">
        <v>8659.4</v>
      </c>
      <c r="H128" s="14">
        <f>G128</f>
        <v>8659.4</v>
      </c>
      <c r="I128" s="14">
        <v>8659.4</v>
      </c>
      <c r="J128" s="14">
        <f>F128-I128</f>
        <v>0</v>
      </c>
    </row>
    <row r="129" spans="1:10" ht="15.75" x14ac:dyDescent="0.25">
      <c r="A129" s="33">
        <v>31500</v>
      </c>
      <c r="B129" s="33" t="s">
        <v>120</v>
      </c>
      <c r="C129" s="31"/>
      <c r="D129" s="14">
        <f>D130</f>
        <v>10200</v>
      </c>
      <c r="E129" s="14">
        <f t="shared" si="78"/>
        <v>-10200</v>
      </c>
      <c r="F129" s="14">
        <f t="shared" si="78"/>
        <v>0</v>
      </c>
      <c r="G129" s="14">
        <f t="shared" si="78"/>
        <v>0</v>
      </c>
      <c r="H129" s="14">
        <f t="shared" si="78"/>
        <v>0</v>
      </c>
      <c r="I129" s="14">
        <f t="shared" si="78"/>
        <v>0</v>
      </c>
      <c r="J129" s="14">
        <f>J130</f>
        <v>0</v>
      </c>
    </row>
    <row r="130" spans="1:10" x14ac:dyDescent="0.25">
      <c r="A130" s="33">
        <v>31501</v>
      </c>
      <c r="B130" s="33" t="s">
        <v>121</v>
      </c>
      <c r="C130" s="33"/>
      <c r="D130" s="14">
        <v>10200</v>
      </c>
      <c r="E130" s="14">
        <v>-10200</v>
      </c>
      <c r="F130" s="14">
        <f>D130+E130</f>
        <v>0</v>
      </c>
      <c r="G130" s="14">
        <v>0</v>
      </c>
      <c r="H130" s="14">
        <f>G130</f>
        <v>0</v>
      </c>
      <c r="I130" s="14">
        <v>0</v>
      </c>
      <c r="J130" s="14">
        <f>F130-I130</f>
        <v>0</v>
      </c>
    </row>
    <row r="131" spans="1:10" ht="15.75" x14ac:dyDescent="0.25">
      <c r="A131" s="33">
        <v>31800</v>
      </c>
      <c r="B131" s="33" t="s">
        <v>122</v>
      </c>
      <c r="C131" s="31"/>
      <c r="D131" s="14">
        <f>D132</f>
        <v>12000</v>
      </c>
      <c r="E131" s="14">
        <f t="shared" si="78"/>
        <v>17853.32</v>
      </c>
      <c r="F131" s="14">
        <f t="shared" si="78"/>
        <v>29853.32</v>
      </c>
      <c r="G131" s="14">
        <f t="shared" si="78"/>
        <v>3073.34</v>
      </c>
      <c r="H131" s="14">
        <f t="shared" si="78"/>
        <v>3073.34</v>
      </c>
      <c r="I131" s="14">
        <f t="shared" si="78"/>
        <v>3073.34</v>
      </c>
      <c r="J131" s="14">
        <f>J132</f>
        <v>26779.98</v>
      </c>
    </row>
    <row r="132" spans="1:10" x14ac:dyDescent="0.25">
      <c r="A132" s="33">
        <v>31801</v>
      </c>
      <c r="B132" s="33" t="s">
        <v>123</v>
      </c>
      <c r="C132" s="33"/>
      <c r="D132" s="14">
        <v>12000</v>
      </c>
      <c r="E132" s="14">
        <v>17853.32</v>
      </c>
      <c r="F132" s="14">
        <f>D132+E132</f>
        <v>29853.32</v>
      </c>
      <c r="G132" s="14">
        <v>3073.34</v>
      </c>
      <c r="H132" s="14">
        <f>G132</f>
        <v>3073.34</v>
      </c>
      <c r="I132" s="14">
        <v>3073.34</v>
      </c>
      <c r="J132" s="14">
        <f>F132-I132</f>
        <v>26779.98</v>
      </c>
    </row>
    <row r="133" spans="1:10" ht="15.75" x14ac:dyDescent="0.25">
      <c r="A133" s="33">
        <v>31900</v>
      </c>
      <c r="B133" s="33" t="s">
        <v>124</v>
      </c>
      <c r="C133" s="31"/>
      <c r="D133" s="14">
        <f>D134+D135</f>
        <v>138000</v>
      </c>
      <c r="E133" s="14">
        <f>E134+E135</f>
        <v>-106669.68</v>
      </c>
      <c r="F133" s="14">
        <f>D133+E133</f>
        <v>31330.320000000007</v>
      </c>
      <c r="G133" s="14">
        <f t="shared" ref="G133" si="79">G134+G135</f>
        <v>31330.32</v>
      </c>
      <c r="H133" s="14">
        <f t="shared" ref="H133" si="80">H134+H135</f>
        <v>31330.32</v>
      </c>
      <c r="I133" s="14">
        <f t="shared" ref="I133" si="81">I134+I135</f>
        <v>31330.32</v>
      </c>
      <c r="J133" s="14">
        <f t="shared" ref="J133" si="82">J134+J135</f>
        <v>0</v>
      </c>
    </row>
    <row r="134" spans="1:10" x14ac:dyDescent="0.25">
      <c r="A134" s="33">
        <v>31901</v>
      </c>
      <c r="B134" s="33" t="s">
        <v>125</v>
      </c>
      <c r="C134" s="33"/>
      <c r="D134" s="14">
        <v>18000</v>
      </c>
      <c r="E134" s="14">
        <v>2294.3200000000002</v>
      </c>
      <c r="F134" s="14">
        <f>D134+E134</f>
        <v>20294.32</v>
      </c>
      <c r="G134" s="14">
        <v>20294.32</v>
      </c>
      <c r="H134" s="14">
        <f>G134</f>
        <v>20294.32</v>
      </c>
      <c r="I134" s="14">
        <v>20294.32</v>
      </c>
      <c r="J134" s="14">
        <f>F134-I134</f>
        <v>0</v>
      </c>
    </row>
    <row r="135" spans="1:10" x14ac:dyDescent="0.25">
      <c r="A135" s="33">
        <v>31903</v>
      </c>
      <c r="B135" s="33" t="s">
        <v>126</v>
      </c>
      <c r="C135" s="33"/>
      <c r="D135" s="14">
        <v>120000</v>
      </c>
      <c r="E135" s="14">
        <v>-108964</v>
      </c>
      <c r="F135" s="14">
        <f>D135+E135</f>
        <v>11036</v>
      </c>
      <c r="G135" s="14">
        <v>11036</v>
      </c>
      <c r="H135" s="14">
        <f>G135</f>
        <v>11036</v>
      </c>
      <c r="I135" s="14">
        <v>11036</v>
      </c>
      <c r="J135" s="14">
        <f>F135-I135</f>
        <v>0</v>
      </c>
    </row>
    <row r="136" spans="1:10" ht="15.75" x14ac:dyDescent="0.25">
      <c r="A136" s="31">
        <v>32000</v>
      </c>
      <c r="B136" s="31" t="s">
        <v>127</v>
      </c>
      <c r="C136" s="31"/>
      <c r="D136" s="16">
        <f>D137+D139</f>
        <v>66000</v>
      </c>
      <c r="E136" s="16">
        <f t="shared" ref="E136:J136" si="83">E137+E139</f>
        <v>52850.990000000005</v>
      </c>
      <c r="F136" s="16">
        <f t="shared" si="83"/>
        <v>118850.99</v>
      </c>
      <c r="G136" s="16">
        <f t="shared" si="83"/>
        <v>118850.99</v>
      </c>
      <c r="H136" s="16">
        <f t="shared" si="83"/>
        <v>118850.99</v>
      </c>
      <c r="I136" s="16">
        <f t="shared" si="83"/>
        <v>118850.99</v>
      </c>
      <c r="J136" s="16">
        <f t="shared" si="83"/>
        <v>0</v>
      </c>
    </row>
    <row r="137" spans="1:10" ht="15.75" x14ac:dyDescent="0.25">
      <c r="A137" s="33">
        <v>32300</v>
      </c>
      <c r="B137" s="33" t="s">
        <v>128</v>
      </c>
      <c r="C137" s="31"/>
      <c r="D137" s="14">
        <f>D138</f>
        <v>36000</v>
      </c>
      <c r="E137" s="14">
        <f t="shared" ref="E137:I148" si="84">E138</f>
        <v>66588.990000000005</v>
      </c>
      <c r="F137" s="14">
        <f t="shared" si="84"/>
        <v>102588.99</v>
      </c>
      <c r="G137" s="14">
        <f t="shared" si="84"/>
        <v>102588.99</v>
      </c>
      <c r="H137" s="14">
        <f t="shared" si="84"/>
        <v>102588.99</v>
      </c>
      <c r="I137" s="14">
        <f t="shared" si="84"/>
        <v>102588.99</v>
      </c>
      <c r="J137" s="14">
        <f>J138</f>
        <v>0</v>
      </c>
    </row>
    <row r="138" spans="1:10" x14ac:dyDescent="0.25">
      <c r="A138" s="33">
        <v>32031</v>
      </c>
      <c r="B138" s="33" t="s">
        <v>129</v>
      </c>
      <c r="C138" s="33"/>
      <c r="D138" s="14">
        <v>36000</v>
      </c>
      <c r="E138" s="14">
        <v>66588.990000000005</v>
      </c>
      <c r="F138" s="14">
        <f>D138+E138</f>
        <v>102588.99</v>
      </c>
      <c r="G138" s="14">
        <v>102588.99</v>
      </c>
      <c r="H138" s="14">
        <f>G138</f>
        <v>102588.99</v>
      </c>
      <c r="I138" s="14">
        <v>102588.99</v>
      </c>
      <c r="J138" s="14">
        <f>F138-I138</f>
        <v>0</v>
      </c>
    </row>
    <row r="139" spans="1:10" ht="15.75" x14ac:dyDescent="0.25">
      <c r="A139" s="33">
        <v>32700</v>
      </c>
      <c r="B139" s="33" t="s">
        <v>130</v>
      </c>
      <c r="C139" s="31"/>
      <c r="D139" s="14">
        <f>D140</f>
        <v>30000</v>
      </c>
      <c r="E139" s="14">
        <f t="shared" si="84"/>
        <v>-13738</v>
      </c>
      <c r="F139" s="14">
        <f t="shared" si="84"/>
        <v>16262</v>
      </c>
      <c r="G139" s="14">
        <f t="shared" si="84"/>
        <v>16262</v>
      </c>
      <c r="H139" s="14">
        <f t="shared" si="84"/>
        <v>16262</v>
      </c>
      <c r="I139" s="14">
        <f t="shared" si="84"/>
        <v>16262</v>
      </c>
      <c r="J139" s="14">
        <f>J140</f>
        <v>0</v>
      </c>
    </row>
    <row r="140" spans="1:10" x14ac:dyDescent="0.25">
      <c r="A140" s="33">
        <v>32701</v>
      </c>
      <c r="B140" s="33" t="s">
        <v>131</v>
      </c>
      <c r="C140" s="33"/>
      <c r="D140" s="14">
        <v>30000</v>
      </c>
      <c r="E140" s="14">
        <v>-13738</v>
      </c>
      <c r="F140" s="14">
        <f>D140+E140</f>
        <v>16262</v>
      </c>
      <c r="G140" s="14">
        <v>16262</v>
      </c>
      <c r="H140" s="14">
        <f>G140</f>
        <v>16262</v>
      </c>
      <c r="I140" s="14">
        <v>16262</v>
      </c>
      <c r="J140" s="14">
        <f>F140-I140</f>
        <v>0</v>
      </c>
    </row>
    <row r="141" spans="1:10" ht="15.75" x14ac:dyDescent="0.25">
      <c r="A141" s="31">
        <v>33000</v>
      </c>
      <c r="B141" s="31" t="s">
        <v>132</v>
      </c>
      <c r="C141" s="31"/>
      <c r="D141" s="16">
        <f>D142+D144+D146+D148</f>
        <v>970000</v>
      </c>
      <c r="E141" s="16">
        <f t="shared" ref="E141:J141" si="85">E142+E144+E146+E148</f>
        <v>140927.47</v>
      </c>
      <c r="F141" s="16">
        <f t="shared" si="85"/>
        <v>1110927.47</v>
      </c>
      <c r="G141" s="16">
        <f t="shared" si="85"/>
        <v>994524.72</v>
      </c>
      <c r="H141" s="16">
        <f t="shared" si="85"/>
        <v>994524.72</v>
      </c>
      <c r="I141" s="16">
        <f t="shared" si="85"/>
        <v>995532.84</v>
      </c>
      <c r="J141" s="16">
        <f t="shared" si="85"/>
        <v>115394.63</v>
      </c>
    </row>
    <row r="142" spans="1:10" ht="15.75" x14ac:dyDescent="0.25">
      <c r="A142" s="33">
        <v>33100</v>
      </c>
      <c r="B142" s="33" t="s">
        <v>133</v>
      </c>
      <c r="C142" s="35" t="s">
        <v>102</v>
      </c>
      <c r="D142" s="14">
        <f>D143</f>
        <v>190000</v>
      </c>
      <c r="E142" s="14">
        <f t="shared" si="84"/>
        <v>-15999.98</v>
      </c>
      <c r="F142" s="14">
        <f t="shared" si="84"/>
        <v>174000.02</v>
      </c>
      <c r="G142" s="14">
        <f t="shared" si="84"/>
        <v>174000.02</v>
      </c>
      <c r="H142" s="14">
        <f t="shared" si="84"/>
        <v>174000.02</v>
      </c>
      <c r="I142" s="14">
        <f t="shared" si="84"/>
        <v>174000.02</v>
      </c>
      <c r="J142" s="14">
        <f>J143</f>
        <v>0</v>
      </c>
    </row>
    <row r="143" spans="1:10" x14ac:dyDescent="0.25">
      <c r="A143" s="33">
        <v>33106</v>
      </c>
      <c r="B143" s="33" t="s">
        <v>134</v>
      </c>
      <c r="C143" s="33"/>
      <c r="D143" s="14">
        <v>190000</v>
      </c>
      <c r="E143" s="14">
        <v>-15999.98</v>
      </c>
      <c r="F143" s="14">
        <f>D143+E143</f>
        <v>174000.02</v>
      </c>
      <c r="G143" s="14">
        <v>174000.02</v>
      </c>
      <c r="H143" s="14">
        <f>G143</f>
        <v>174000.02</v>
      </c>
      <c r="I143" s="14">
        <v>174000.02</v>
      </c>
      <c r="J143" s="14">
        <f>F143-I143</f>
        <v>0</v>
      </c>
    </row>
    <row r="144" spans="1:10" ht="15.75" x14ac:dyDescent="0.25">
      <c r="A144" s="33">
        <v>33300</v>
      </c>
      <c r="B144" s="33" t="s">
        <v>135</v>
      </c>
      <c r="C144" s="31"/>
      <c r="D144" s="14">
        <f>D145</f>
        <v>0</v>
      </c>
      <c r="E144" s="14">
        <f t="shared" si="84"/>
        <v>116402.98999999999</v>
      </c>
      <c r="F144" s="14">
        <f t="shared" si="84"/>
        <v>116402.98999999999</v>
      </c>
      <c r="G144" s="14">
        <f t="shared" si="84"/>
        <v>0</v>
      </c>
      <c r="H144" s="14">
        <f t="shared" si="84"/>
        <v>0</v>
      </c>
      <c r="I144" s="14">
        <f t="shared" si="84"/>
        <v>0</v>
      </c>
      <c r="J144" s="14">
        <f>J145</f>
        <v>116402.98999999999</v>
      </c>
    </row>
    <row r="145" spans="1:10" x14ac:dyDescent="0.25">
      <c r="A145" s="33">
        <v>33304</v>
      </c>
      <c r="B145" s="33" t="s">
        <v>136</v>
      </c>
      <c r="C145" s="33"/>
      <c r="D145" s="14">
        <v>0</v>
      </c>
      <c r="E145" s="14">
        <v>116402.98999999999</v>
      </c>
      <c r="F145" s="14">
        <f>D145+E145</f>
        <v>116402.98999999999</v>
      </c>
      <c r="G145" s="14">
        <v>0</v>
      </c>
      <c r="H145" s="14">
        <f>G145</f>
        <v>0</v>
      </c>
      <c r="I145" s="14">
        <v>0</v>
      </c>
      <c r="J145" s="14">
        <f>F145-I145</f>
        <v>116402.98999999999</v>
      </c>
    </row>
    <row r="146" spans="1:10" ht="15.75" x14ac:dyDescent="0.25">
      <c r="A146" s="33">
        <v>33400</v>
      </c>
      <c r="B146" s="33" t="s">
        <v>109</v>
      </c>
      <c r="C146" s="31"/>
      <c r="D146" s="14">
        <f>D147</f>
        <v>0</v>
      </c>
      <c r="E146" s="14">
        <f t="shared" si="84"/>
        <v>96882.06</v>
      </c>
      <c r="F146" s="14">
        <f t="shared" si="84"/>
        <v>96882.06</v>
      </c>
      <c r="G146" s="14">
        <f t="shared" si="84"/>
        <v>96882.06</v>
      </c>
      <c r="H146" s="14">
        <f t="shared" si="84"/>
        <v>96882.06</v>
      </c>
      <c r="I146" s="14">
        <f t="shared" si="84"/>
        <v>97890.18</v>
      </c>
      <c r="J146" s="14">
        <f>J147</f>
        <v>-1008.1199999999953</v>
      </c>
    </row>
    <row r="147" spans="1:10" x14ac:dyDescent="0.25">
      <c r="A147" s="33">
        <v>33401</v>
      </c>
      <c r="B147" s="33" t="s">
        <v>137</v>
      </c>
      <c r="C147" s="33"/>
      <c r="D147" s="14">
        <v>0</v>
      </c>
      <c r="E147" s="14">
        <v>96882.06</v>
      </c>
      <c r="F147" s="14">
        <f>D147+E147</f>
        <v>96882.06</v>
      </c>
      <c r="G147" s="14">
        <v>96882.06</v>
      </c>
      <c r="H147" s="14">
        <f>G147</f>
        <v>96882.06</v>
      </c>
      <c r="I147" s="14">
        <v>97890.18</v>
      </c>
      <c r="J147" s="14">
        <f>F147-I147</f>
        <v>-1008.1199999999953</v>
      </c>
    </row>
    <row r="148" spans="1:10" ht="15.75" x14ac:dyDescent="0.25">
      <c r="A148" s="33">
        <v>33800</v>
      </c>
      <c r="B148" s="33" t="s">
        <v>138</v>
      </c>
      <c r="C148" s="31"/>
      <c r="D148" s="14">
        <f>D149</f>
        <v>780000</v>
      </c>
      <c r="E148" s="14">
        <f t="shared" si="84"/>
        <v>-56357.599999999999</v>
      </c>
      <c r="F148" s="14">
        <f t="shared" si="84"/>
        <v>723642.4</v>
      </c>
      <c r="G148" s="14">
        <f t="shared" si="84"/>
        <v>723642.64</v>
      </c>
      <c r="H148" s="14">
        <f t="shared" si="84"/>
        <v>723642.64</v>
      </c>
      <c r="I148" s="14">
        <f t="shared" si="84"/>
        <v>723642.64</v>
      </c>
      <c r="J148" s="14">
        <f>J149</f>
        <v>-0.23999999999068677</v>
      </c>
    </row>
    <row r="149" spans="1:10" x14ac:dyDescent="0.25">
      <c r="A149" s="33">
        <v>33801</v>
      </c>
      <c r="B149" s="33" t="s">
        <v>139</v>
      </c>
      <c r="C149" s="33"/>
      <c r="D149" s="14">
        <v>780000</v>
      </c>
      <c r="E149" s="14">
        <v>-56357.599999999999</v>
      </c>
      <c r="F149" s="14">
        <f>D149+E149</f>
        <v>723642.4</v>
      </c>
      <c r="G149" s="14">
        <v>723642.64</v>
      </c>
      <c r="H149" s="14">
        <f>G149</f>
        <v>723642.64</v>
      </c>
      <c r="I149" s="14">
        <v>723642.64</v>
      </c>
      <c r="J149" s="14">
        <f>F149-I149</f>
        <v>-0.23999999999068677</v>
      </c>
    </row>
    <row r="150" spans="1:10" ht="15.75" x14ac:dyDescent="0.25">
      <c r="A150" s="31">
        <v>34000</v>
      </c>
      <c r="B150" s="31" t="s">
        <v>140</v>
      </c>
      <c r="C150" s="31"/>
      <c r="D150" s="16">
        <f>D151+D154</f>
        <v>91400</v>
      </c>
      <c r="E150" s="16">
        <f t="shared" ref="E150:J150" si="86">E151+E154</f>
        <v>-7418.8099999999977</v>
      </c>
      <c r="F150" s="16">
        <f t="shared" si="86"/>
        <v>83981.19</v>
      </c>
      <c r="G150" s="16">
        <f t="shared" si="86"/>
        <v>83981.19</v>
      </c>
      <c r="H150" s="16">
        <f t="shared" si="86"/>
        <v>83981.19</v>
      </c>
      <c r="I150" s="16">
        <f t="shared" si="86"/>
        <v>83981.19</v>
      </c>
      <c r="J150" s="16">
        <f t="shared" si="86"/>
        <v>0</v>
      </c>
    </row>
    <row r="151" spans="1:10" ht="15.75" x14ac:dyDescent="0.25">
      <c r="A151" s="33">
        <v>34100</v>
      </c>
      <c r="B151" s="33" t="s">
        <v>141</v>
      </c>
      <c r="C151" s="31"/>
      <c r="D151" s="14">
        <f>D152+D153</f>
        <v>56400</v>
      </c>
      <c r="E151" s="14">
        <f t="shared" ref="E151:J151" si="87">E152+E153</f>
        <v>5062.3300000000017</v>
      </c>
      <c r="F151" s="14">
        <f t="shared" si="87"/>
        <v>61462.33</v>
      </c>
      <c r="G151" s="14">
        <f t="shared" si="87"/>
        <v>61462.33</v>
      </c>
      <c r="H151" s="14">
        <f t="shared" si="87"/>
        <v>61462.33</v>
      </c>
      <c r="I151" s="14">
        <f t="shared" si="87"/>
        <v>61462.33</v>
      </c>
      <c r="J151" s="14">
        <f t="shared" si="87"/>
        <v>0</v>
      </c>
    </row>
    <row r="152" spans="1:10" x14ac:dyDescent="0.25">
      <c r="A152" s="33">
        <v>34101</v>
      </c>
      <c r="B152" s="33" t="s">
        <v>142</v>
      </c>
      <c r="C152" s="33"/>
      <c r="D152" s="14">
        <v>11400</v>
      </c>
      <c r="E152" s="14">
        <v>-11400</v>
      </c>
      <c r="F152" s="14">
        <f>D152+E152</f>
        <v>0</v>
      </c>
      <c r="G152" s="14">
        <v>0</v>
      </c>
      <c r="H152" s="14">
        <f>G152</f>
        <v>0</v>
      </c>
      <c r="I152" s="14">
        <v>0</v>
      </c>
      <c r="J152" s="14">
        <f>F152-I152</f>
        <v>0</v>
      </c>
    </row>
    <row r="153" spans="1:10" x14ac:dyDescent="0.25">
      <c r="A153" s="33">
        <v>34102</v>
      </c>
      <c r="B153" s="33" t="s">
        <v>143</v>
      </c>
      <c r="D153" s="14">
        <v>45000</v>
      </c>
      <c r="E153" s="14">
        <v>16462.330000000002</v>
      </c>
      <c r="F153" s="14">
        <f>D153+E153</f>
        <v>61462.33</v>
      </c>
      <c r="G153" s="14">
        <v>61462.33</v>
      </c>
      <c r="H153" s="14">
        <f>G153</f>
        <v>61462.33</v>
      </c>
      <c r="I153" s="14">
        <v>61462.33</v>
      </c>
      <c r="J153" s="14">
        <f>F153-I153</f>
        <v>0</v>
      </c>
    </row>
    <row r="154" spans="1:10" ht="15.75" x14ac:dyDescent="0.25">
      <c r="A154" s="33">
        <v>34500</v>
      </c>
      <c r="B154" s="33" t="s">
        <v>144</v>
      </c>
      <c r="C154" s="31"/>
      <c r="D154" s="14">
        <f>D155</f>
        <v>35000</v>
      </c>
      <c r="E154" s="14">
        <f t="shared" ref="E154:I154" si="88">E155</f>
        <v>-12481.14</v>
      </c>
      <c r="F154" s="14">
        <f t="shared" si="88"/>
        <v>22518.86</v>
      </c>
      <c r="G154" s="14">
        <f t="shared" si="88"/>
        <v>22518.86</v>
      </c>
      <c r="H154" s="14">
        <f t="shared" si="88"/>
        <v>22518.86</v>
      </c>
      <c r="I154" s="14">
        <f t="shared" si="88"/>
        <v>22518.86</v>
      </c>
      <c r="J154" s="14">
        <f>J155</f>
        <v>0</v>
      </c>
    </row>
    <row r="155" spans="1:10" x14ac:dyDescent="0.25">
      <c r="A155" s="33">
        <v>34501</v>
      </c>
      <c r="B155" s="33" t="s">
        <v>145</v>
      </c>
      <c r="C155" s="33"/>
      <c r="D155" s="14">
        <v>35000</v>
      </c>
      <c r="E155" s="14">
        <v>-12481.14</v>
      </c>
      <c r="F155" s="14">
        <f>D155+E155</f>
        <v>22518.86</v>
      </c>
      <c r="G155" s="14">
        <v>22518.86</v>
      </c>
      <c r="H155" s="14">
        <f>G155</f>
        <v>22518.86</v>
      </c>
      <c r="I155" s="14">
        <v>22518.86</v>
      </c>
      <c r="J155" s="14">
        <f>F155-I155</f>
        <v>0</v>
      </c>
    </row>
    <row r="156" spans="1:10" ht="15.75" x14ac:dyDescent="0.25">
      <c r="A156" s="31">
        <v>35000</v>
      </c>
      <c r="B156" s="31" t="s">
        <v>146</v>
      </c>
      <c r="C156" s="31"/>
      <c r="D156" s="16">
        <f>D157+D159+D161</f>
        <v>373487.48</v>
      </c>
      <c r="E156" s="16">
        <f t="shared" ref="E156:J156" si="89">E157+E159+E161</f>
        <v>266399.38</v>
      </c>
      <c r="F156" s="16">
        <f t="shared" si="89"/>
        <v>639886.86</v>
      </c>
      <c r="G156" s="16">
        <f t="shared" si="89"/>
        <v>1305507.76</v>
      </c>
      <c r="H156" s="16">
        <f t="shared" si="89"/>
        <v>1305507.76</v>
      </c>
      <c r="I156" s="16">
        <f t="shared" si="89"/>
        <v>1305507.76</v>
      </c>
      <c r="J156" s="16">
        <f t="shared" si="89"/>
        <v>-665620.9</v>
      </c>
    </row>
    <row r="157" spans="1:10" ht="15.75" x14ac:dyDescent="0.25">
      <c r="A157" s="33">
        <v>35100</v>
      </c>
      <c r="B157" s="33" t="s">
        <v>147</v>
      </c>
      <c r="C157" s="31"/>
      <c r="D157" s="14">
        <f>D158</f>
        <v>210000</v>
      </c>
      <c r="E157" s="14">
        <f t="shared" ref="E157:I161" si="90">E158</f>
        <v>151664.4</v>
      </c>
      <c r="F157" s="14">
        <f t="shared" si="90"/>
        <v>361664.4</v>
      </c>
      <c r="G157" s="14">
        <f t="shared" si="90"/>
        <v>960065.8</v>
      </c>
      <c r="H157" s="14">
        <f t="shared" si="90"/>
        <v>960065.8</v>
      </c>
      <c r="I157" s="14">
        <f t="shared" si="90"/>
        <v>960065.8</v>
      </c>
      <c r="J157" s="14">
        <f>J158</f>
        <v>-598401.4</v>
      </c>
    </row>
    <row r="158" spans="1:10" x14ac:dyDescent="0.25">
      <c r="A158" s="33">
        <v>35101</v>
      </c>
      <c r="B158" s="33" t="s">
        <v>148</v>
      </c>
      <c r="C158" s="33"/>
      <c r="D158" s="14">
        <v>210000</v>
      </c>
      <c r="E158" s="14">
        <v>151664.4</v>
      </c>
      <c r="F158" s="14">
        <f>D158+E158</f>
        <v>361664.4</v>
      </c>
      <c r="G158" s="14">
        <v>960065.8</v>
      </c>
      <c r="H158" s="14">
        <f>G158</f>
        <v>960065.8</v>
      </c>
      <c r="I158" s="14">
        <v>960065.8</v>
      </c>
      <c r="J158" s="14">
        <f>F158-I158</f>
        <v>-598401.4</v>
      </c>
    </row>
    <row r="159" spans="1:10" ht="15.75" x14ac:dyDescent="0.25">
      <c r="A159" s="33">
        <v>35200</v>
      </c>
      <c r="B159" s="33" t="s">
        <v>149</v>
      </c>
      <c r="C159" s="31"/>
      <c r="D159" s="14">
        <f>D160</f>
        <v>96287.48</v>
      </c>
      <c r="E159" s="14">
        <f t="shared" si="90"/>
        <v>92742.59</v>
      </c>
      <c r="F159" s="14">
        <f t="shared" si="90"/>
        <v>189030.07</v>
      </c>
      <c r="G159" s="14">
        <f t="shared" si="90"/>
        <v>291369.95</v>
      </c>
      <c r="H159" s="14">
        <f t="shared" si="90"/>
        <v>291369.95</v>
      </c>
      <c r="I159" s="14">
        <f t="shared" si="90"/>
        <v>291369.95</v>
      </c>
      <c r="J159" s="14">
        <f>J160</f>
        <v>-102339.88</v>
      </c>
    </row>
    <row r="160" spans="1:10" x14ac:dyDescent="0.25">
      <c r="A160" s="33">
        <v>35201</v>
      </c>
      <c r="B160" s="33" t="s">
        <v>150</v>
      </c>
      <c r="C160" s="33"/>
      <c r="D160" s="14">
        <v>96287.48</v>
      </c>
      <c r="E160" s="14">
        <v>92742.59</v>
      </c>
      <c r="F160" s="14">
        <f>D160+E160</f>
        <v>189030.07</v>
      </c>
      <c r="G160" s="14">
        <v>291369.95</v>
      </c>
      <c r="H160" s="14">
        <f>G160</f>
        <v>291369.95</v>
      </c>
      <c r="I160" s="14">
        <v>291369.95</v>
      </c>
      <c r="J160" s="14">
        <f>F160-I160</f>
        <v>-102339.88</v>
      </c>
    </row>
    <row r="161" spans="1:10" ht="15.75" x14ac:dyDescent="0.25">
      <c r="A161" s="33">
        <v>35500</v>
      </c>
      <c r="B161" s="33" t="s">
        <v>151</v>
      </c>
      <c r="C161" s="31"/>
      <c r="D161" s="14">
        <f>D162</f>
        <v>67200</v>
      </c>
      <c r="E161" s="14">
        <f t="shared" si="90"/>
        <v>21992.39</v>
      </c>
      <c r="F161" s="14">
        <f t="shared" si="90"/>
        <v>89192.39</v>
      </c>
      <c r="G161" s="14">
        <f t="shared" si="90"/>
        <v>54072.01</v>
      </c>
      <c r="H161" s="14">
        <f t="shared" si="90"/>
        <v>54072.01</v>
      </c>
      <c r="I161" s="14">
        <f t="shared" si="90"/>
        <v>54072.01</v>
      </c>
      <c r="J161" s="14">
        <f>J162</f>
        <v>35120.379999999997</v>
      </c>
    </row>
    <row r="162" spans="1:10" x14ac:dyDescent="0.25">
      <c r="A162" s="33">
        <v>35501</v>
      </c>
      <c r="B162" s="33" t="s">
        <v>152</v>
      </c>
      <c r="C162" s="33"/>
      <c r="D162" s="14">
        <v>67200</v>
      </c>
      <c r="E162" s="14">
        <v>21992.39</v>
      </c>
      <c r="F162" s="14">
        <f>D162+E162</f>
        <v>89192.39</v>
      </c>
      <c r="G162" s="14">
        <v>54072.01</v>
      </c>
      <c r="H162" s="14">
        <f>G162</f>
        <v>54072.01</v>
      </c>
      <c r="I162" s="14">
        <v>54072.01</v>
      </c>
      <c r="J162" s="14">
        <f>F162-I162</f>
        <v>35120.379999999997</v>
      </c>
    </row>
    <row r="163" spans="1:10" ht="15.75" x14ac:dyDescent="0.25">
      <c r="A163" s="31">
        <v>37000</v>
      </c>
      <c r="B163" s="31" t="s">
        <v>153</v>
      </c>
      <c r="C163" s="31"/>
      <c r="D163" s="16">
        <f>D164</f>
        <v>192333.96</v>
      </c>
      <c r="E163" s="16">
        <f t="shared" ref="E163:J163" si="91">E164</f>
        <v>67568.929999999993</v>
      </c>
      <c r="F163" s="16">
        <f t="shared" si="91"/>
        <v>259902.88999999998</v>
      </c>
      <c r="G163" s="16">
        <f t="shared" si="91"/>
        <v>240765.03</v>
      </c>
      <c r="H163" s="16">
        <f t="shared" si="91"/>
        <v>240765.03</v>
      </c>
      <c r="I163" s="16">
        <f t="shared" si="91"/>
        <v>240765.03</v>
      </c>
      <c r="J163" s="16">
        <f t="shared" si="91"/>
        <v>19137.859999999986</v>
      </c>
    </row>
    <row r="164" spans="1:10" ht="15.75" x14ac:dyDescent="0.25">
      <c r="A164" s="33">
        <v>37500</v>
      </c>
      <c r="B164" s="33" t="s">
        <v>154</v>
      </c>
      <c r="C164" s="31"/>
      <c r="D164" s="14">
        <f>D165</f>
        <v>192333.96</v>
      </c>
      <c r="E164" s="14">
        <f t="shared" ref="E164:I169" si="92">E165</f>
        <v>67568.929999999993</v>
      </c>
      <c r="F164" s="14">
        <f t="shared" si="92"/>
        <v>259902.88999999998</v>
      </c>
      <c r="G164" s="14">
        <f t="shared" si="92"/>
        <v>240765.03</v>
      </c>
      <c r="H164" s="14">
        <f t="shared" si="92"/>
        <v>240765.03</v>
      </c>
      <c r="I164" s="14">
        <f t="shared" si="92"/>
        <v>240765.03</v>
      </c>
      <c r="J164" s="14">
        <f>J165</f>
        <v>19137.859999999986</v>
      </c>
    </row>
    <row r="165" spans="1:10" x14ac:dyDescent="0.25">
      <c r="A165" s="33">
        <v>37501</v>
      </c>
      <c r="B165" s="33" t="s">
        <v>155</v>
      </c>
      <c r="C165" s="33"/>
      <c r="D165" s="14">
        <v>192333.96</v>
      </c>
      <c r="E165" s="14">
        <v>67568.929999999993</v>
      </c>
      <c r="F165" s="14">
        <f>D165+E165</f>
        <v>259902.88999999998</v>
      </c>
      <c r="G165" s="14">
        <v>240765.03</v>
      </c>
      <c r="H165" s="14">
        <f>G165</f>
        <v>240765.03</v>
      </c>
      <c r="I165" s="14">
        <v>240765.03</v>
      </c>
      <c r="J165" s="14">
        <f>F165-I165</f>
        <v>19137.859999999986</v>
      </c>
    </row>
    <row r="166" spans="1:10" ht="15.75" x14ac:dyDescent="0.25">
      <c r="A166" s="31">
        <v>39000</v>
      </c>
      <c r="B166" s="31" t="s">
        <v>45</v>
      </c>
      <c r="C166" s="31"/>
      <c r="D166" s="16">
        <f>D167+D169</f>
        <v>275483.2</v>
      </c>
      <c r="E166" s="16">
        <f t="shared" ref="E166:I166" si="93">E167+E169</f>
        <v>-47740.83</v>
      </c>
      <c r="F166" s="16">
        <f t="shared" si="93"/>
        <v>227742.37</v>
      </c>
      <c r="G166" s="16">
        <f t="shared" si="93"/>
        <v>128152.01</v>
      </c>
      <c r="H166" s="16">
        <f t="shared" si="93"/>
        <v>128152.01</v>
      </c>
      <c r="I166" s="16">
        <f t="shared" si="93"/>
        <v>128152.01</v>
      </c>
      <c r="J166" s="16">
        <f>J167+J169</f>
        <v>99590.36</v>
      </c>
    </row>
    <row r="167" spans="1:10" ht="15.75" x14ac:dyDescent="0.25">
      <c r="A167" s="33">
        <v>39200</v>
      </c>
      <c r="B167" s="33" t="s">
        <v>156</v>
      </c>
      <c r="C167" s="31"/>
      <c r="D167" s="14">
        <f>D168</f>
        <v>8500</v>
      </c>
      <c r="E167" s="14">
        <f>E168</f>
        <v>9660</v>
      </c>
      <c r="F167" s="14">
        <f t="shared" si="92"/>
        <v>18160</v>
      </c>
      <c r="G167" s="14">
        <f t="shared" si="92"/>
        <v>3136</v>
      </c>
      <c r="H167" s="14">
        <f t="shared" si="92"/>
        <v>3136</v>
      </c>
      <c r="I167" s="14">
        <f t="shared" si="92"/>
        <v>3136</v>
      </c>
      <c r="J167" s="14">
        <f>J168</f>
        <v>15024</v>
      </c>
    </row>
    <row r="168" spans="1:10" x14ac:dyDescent="0.25">
      <c r="A168" s="33">
        <v>39202</v>
      </c>
      <c r="B168" s="33" t="s">
        <v>157</v>
      </c>
      <c r="C168" s="33"/>
      <c r="D168" s="14">
        <v>8500</v>
      </c>
      <c r="E168" s="14">
        <v>9660</v>
      </c>
      <c r="F168" s="14">
        <f>D168+E168</f>
        <v>18160</v>
      </c>
      <c r="G168" s="14">
        <v>3136</v>
      </c>
      <c r="H168" s="14">
        <f>G168</f>
        <v>3136</v>
      </c>
      <c r="I168" s="14">
        <v>3136</v>
      </c>
      <c r="J168" s="14">
        <f>F168-I168</f>
        <v>15024</v>
      </c>
    </row>
    <row r="169" spans="1:10" ht="15.75" x14ac:dyDescent="0.25">
      <c r="A169" s="33">
        <v>39800</v>
      </c>
      <c r="B169" s="33" t="s">
        <v>158</v>
      </c>
      <c r="C169" s="31"/>
      <c r="D169" s="14">
        <f>D170</f>
        <v>266983.2</v>
      </c>
      <c r="E169" s="14">
        <f t="shared" si="92"/>
        <v>-57400.83</v>
      </c>
      <c r="F169" s="14">
        <f t="shared" si="92"/>
        <v>209582.37</v>
      </c>
      <c r="G169" s="14">
        <f t="shared" si="92"/>
        <v>125016.01</v>
      </c>
      <c r="H169" s="14">
        <f t="shared" si="92"/>
        <v>125016.01</v>
      </c>
      <c r="I169" s="14">
        <f t="shared" si="92"/>
        <v>125016.01</v>
      </c>
      <c r="J169" s="14">
        <f>J170</f>
        <v>84566.36</v>
      </c>
    </row>
    <row r="170" spans="1:10" x14ac:dyDescent="0.25">
      <c r="A170" s="33">
        <v>39801</v>
      </c>
      <c r="B170" s="33" t="s">
        <v>159</v>
      </c>
      <c r="C170" s="33"/>
      <c r="D170" s="14">
        <v>266983.2</v>
      </c>
      <c r="E170" s="14">
        <v>-57400.83</v>
      </c>
      <c r="F170" s="14">
        <f>D170+E170</f>
        <v>209582.37</v>
      </c>
      <c r="G170" s="14">
        <v>125016.01</v>
      </c>
      <c r="H170" s="14">
        <f>G170</f>
        <v>125016.01</v>
      </c>
      <c r="I170" s="14">
        <v>125016.01</v>
      </c>
      <c r="J170" s="14">
        <f>F170-I170</f>
        <v>84566.36</v>
      </c>
    </row>
    <row r="171" spans="1:10" ht="15.75" x14ac:dyDescent="0.25">
      <c r="B171" s="187" t="s">
        <v>46</v>
      </c>
      <c r="C171" s="187"/>
      <c r="D171" s="27">
        <f>D94+D98+D123</f>
        <v>3699313.12</v>
      </c>
      <c r="E171" s="27">
        <f t="shared" ref="E171:I171" si="94">E94+E98+E123</f>
        <v>1692239.99</v>
      </c>
      <c r="F171" s="27">
        <f t="shared" si="94"/>
        <v>5391553.1100000003</v>
      </c>
      <c r="G171" s="27">
        <f t="shared" si="94"/>
        <v>5787763.0599999996</v>
      </c>
      <c r="H171" s="27">
        <f t="shared" si="94"/>
        <v>5787763.0599999996</v>
      </c>
      <c r="I171" s="27">
        <f t="shared" si="94"/>
        <v>5788471.4799999995</v>
      </c>
      <c r="J171" s="27">
        <f>J94+J98+J123</f>
        <v>-396918.37000000011</v>
      </c>
    </row>
    <row r="172" spans="1:10" x14ac:dyDescent="0.25">
      <c r="D172" s="14"/>
      <c r="E172" s="14">
        <f>E199-E171</f>
        <v>0</v>
      </c>
      <c r="F172" s="14"/>
      <c r="G172" s="14"/>
      <c r="H172" s="14"/>
      <c r="I172" s="14"/>
      <c r="J172" s="14"/>
    </row>
    <row r="173" spans="1:10" ht="15" customHeight="1" x14ac:dyDescent="0.25">
      <c r="B173" s="178" t="s">
        <v>97</v>
      </c>
      <c r="C173" s="179"/>
      <c r="D173" s="6" t="s">
        <v>2</v>
      </c>
      <c r="E173" s="6" t="s">
        <v>98</v>
      </c>
      <c r="F173" s="180" t="s">
        <v>3</v>
      </c>
      <c r="G173" s="6" t="s">
        <v>4</v>
      </c>
      <c r="H173" s="6" t="s">
        <v>5</v>
      </c>
      <c r="I173" s="6" t="s">
        <v>6</v>
      </c>
      <c r="J173" s="176" t="s">
        <v>99</v>
      </c>
    </row>
    <row r="174" spans="1:10" x14ac:dyDescent="0.25">
      <c r="B174" s="179"/>
      <c r="C174" s="179"/>
      <c r="D174" s="4"/>
      <c r="E174" s="4"/>
      <c r="F174" s="180"/>
      <c r="G174" s="4"/>
      <c r="H174" s="7"/>
      <c r="I174" s="4"/>
      <c r="J174" s="176"/>
    </row>
    <row r="175" spans="1:10" ht="15.75" x14ac:dyDescent="0.25">
      <c r="A175" s="9"/>
      <c r="B175" s="177" t="s">
        <v>160</v>
      </c>
      <c r="C175" s="177"/>
      <c r="D175" s="9"/>
      <c r="E175" s="9"/>
      <c r="F175" s="9"/>
      <c r="G175" s="9"/>
      <c r="H175" s="9"/>
      <c r="I175" s="9"/>
      <c r="J175" s="9"/>
    </row>
    <row r="176" spans="1:10" ht="15.75" x14ac:dyDescent="0.25">
      <c r="A176" s="25" t="s">
        <v>47</v>
      </c>
      <c r="B176" s="25" t="s">
        <v>48</v>
      </c>
      <c r="C176" s="25"/>
      <c r="D176" s="23">
        <f>D177+D180+D183</f>
        <v>0</v>
      </c>
      <c r="E176" s="23">
        <f>E177+E180+E183</f>
        <v>223448.9</v>
      </c>
      <c r="F176" s="23">
        <f t="shared" ref="F176:J176" si="95">F177+F180+F183</f>
        <v>223448.9</v>
      </c>
      <c r="G176" s="23">
        <f t="shared" si="95"/>
        <v>0</v>
      </c>
      <c r="H176" s="23">
        <f t="shared" si="95"/>
        <v>0</v>
      </c>
      <c r="I176" s="23">
        <f t="shared" si="95"/>
        <v>0</v>
      </c>
      <c r="J176" s="23">
        <f t="shared" si="95"/>
        <v>223448.9</v>
      </c>
    </row>
    <row r="177" spans="1:10" x14ac:dyDescent="0.25">
      <c r="A177" s="13" t="s">
        <v>49</v>
      </c>
      <c r="B177" s="13" t="s">
        <v>50</v>
      </c>
      <c r="C177" s="13"/>
      <c r="D177" s="16">
        <f>D178+D180+D182</f>
        <v>0</v>
      </c>
      <c r="E177" s="16">
        <f>E178</f>
        <v>150000</v>
      </c>
      <c r="F177" s="16">
        <f t="shared" ref="F177" si="96">F178</f>
        <v>150000</v>
      </c>
      <c r="G177" s="16">
        <f>G178+G180+G182</f>
        <v>0</v>
      </c>
      <c r="H177" s="16">
        <f t="shared" ref="H177" si="97">H178+H180+H182</f>
        <v>0</v>
      </c>
      <c r="I177" s="16">
        <f>I178+I182+I180</f>
        <v>0</v>
      </c>
      <c r="J177" s="16">
        <f>J178</f>
        <v>150000</v>
      </c>
    </row>
    <row r="178" spans="1:10" x14ac:dyDescent="0.25">
      <c r="A178" s="12" t="s">
        <v>51</v>
      </c>
      <c r="B178" s="12" t="s">
        <v>52</v>
      </c>
      <c r="C178" s="12"/>
      <c r="D178" s="14">
        <f>D179</f>
        <v>0</v>
      </c>
      <c r="E178" s="14">
        <f>E179</f>
        <v>150000</v>
      </c>
      <c r="F178" s="14">
        <f t="shared" ref="F178:G178" si="98">F179</f>
        <v>150000</v>
      </c>
      <c r="G178" s="14">
        <f t="shared" si="98"/>
        <v>0</v>
      </c>
      <c r="H178" s="14">
        <f>H179</f>
        <v>0</v>
      </c>
      <c r="I178" s="14">
        <f t="shared" ref="I178:I185" si="99">H178</f>
        <v>0</v>
      </c>
      <c r="J178" s="14">
        <f>J179</f>
        <v>150000</v>
      </c>
    </row>
    <row r="179" spans="1:10" x14ac:dyDescent="0.25">
      <c r="A179" s="12" t="s">
        <v>53</v>
      </c>
      <c r="B179" s="12" t="s">
        <v>54</v>
      </c>
      <c r="C179" s="12"/>
      <c r="D179" s="14">
        <v>0</v>
      </c>
      <c r="E179" s="14">
        <v>150000</v>
      </c>
      <c r="F179" s="14">
        <f>D179+E179</f>
        <v>150000</v>
      </c>
      <c r="G179" s="14">
        <v>0</v>
      </c>
      <c r="H179" s="14">
        <f>G179</f>
        <v>0</v>
      </c>
      <c r="I179" s="14">
        <f t="shared" si="99"/>
        <v>0</v>
      </c>
      <c r="J179" s="14">
        <f>F179-I179</f>
        <v>150000</v>
      </c>
    </row>
    <row r="180" spans="1:10" x14ac:dyDescent="0.25">
      <c r="A180" s="13" t="s">
        <v>73</v>
      </c>
      <c r="B180" s="13" t="s">
        <v>74</v>
      </c>
      <c r="C180" s="13"/>
      <c r="D180" s="16">
        <f>D181</f>
        <v>0</v>
      </c>
      <c r="E180" s="16">
        <f>E181</f>
        <v>35639.839999999997</v>
      </c>
      <c r="F180" s="16">
        <f t="shared" ref="E180:G181" si="100">F181</f>
        <v>35639.839999999997</v>
      </c>
      <c r="G180" s="16">
        <f t="shared" si="100"/>
        <v>0</v>
      </c>
      <c r="H180" s="16">
        <f>H181</f>
        <v>0</v>
      </c>
      <c r="I180" s="16">
        <f t="shared" si="99"/>
        <v>0</v>
      </c>
      <c r="J180" s="16">
        <f>J181</f>
        <v>35639.839999999997</v>
      </c>
    </row>
    <row r="181" spans="1:10" x14ac:dyDescent="0.25">
      <c r="A181" s="12" t="s">
        <v>75</v>
      </c>
      <c r="B181" s="12" t="s">
        <v>76</v>
      </c>
      <c r="C181" s="12"/>
      <c r="D181" s="14">
        <f>D182</f>
        <v>0</v>
      </c>
      <c r="E181" s="14">
        <f t="shared" si="100"/>
        <v>35639.839999999997</v>
      </c>
      <c r="F181" s="14">
        <f>D181+E181</f>
        <v>35639.839999999997</v>
      </c>
      <c r="G181" s="14">
        <f t="shared" si="100"/>
        <v>0</v>
      </c>
      <c r="H181" s="14">
        <f>H182</f>
        <v>0</v>
      </c>
      <c r="I181" s="14">
        <f t="shared" si="99"/>
        <v>0</v>
      </c>
      <c r="J181" s="14">
        <f>J182</f>
        <v>35639.839999999997</v>
      </c>
    </row>
    <row r="182" spans="1:10" x14ac:dyDescent="0.25">
      <c r="A182" s="12" t="s">
        <v>77</v>
      </c>
      <c r="B182" s="12" t="s">
        <v>78</v>
      </c>
      <c r="C182" s="12"/>
      <c r="D182" s="14">
        <v>0</v>
      </c>
      <c r="E182" s="14">
        <v>35639.839999999997</v>
      </c>
      <c r="F182" s="14">
        <f>D182+E182</f>
        <v>35639.839999999997</v>
      </c>
      <c r="G182" s="14">
        <v>0</v>
      </c>
      <c r="H182" s="14">
        <f>G182</f>
        <v>0</v>
      </c>
      <c r="I182" s="14">
        <f t="shared" si="99"/>
        <v>0</v>
      </c>
      <c r="J182" s="14">
        <f>F182-I182</f>
        <v>35639.839999999997</v>
      </c>
    </row>
    <row r="183" spans="1:10" x14ac:dyDescent="0.25">
      <c r="A183" s="19">
        <v>27000</v>
      </c>
      <c r="B183" s="13" t="s">
        <v>161</v>
      </c>
      <c r="C183" s="13"/>
      <c r="D183" s="16">
        <f>D184</f>
        <v>0</v>
      </c>
      <c r="E183" s="16">
        <f>E184</f>
        <v>37809.06</v>
      </c>
      <c r="F183" s="16">
        <f t="shared" ref="E183:G184" si="101">F184</f>
        <v>37809.06</v>
      </c>
      <c r="G183" s="16">
        <f t="shared" si="101"/>
        <v>0</v>
      </c>
      <c r="H183" s="16">
        <f>H184</f>
        <v>0</v>
      </c>
      <c r="I183" s="16">
        <f t="shared" si="99"/>
        <v>0</v>
      </c>
      <c r="J183" s="16">
        <f>J184</f>
        <v>37809.06</v>
      </c>
    </row>
    <row r="184" spans="1:10" x14ac:dyDescent="0.25">
      <c r="A184" s="18">
        <v>27100</v>
      </c>
      <c r="B184" s="12" t="s">
        <v>162</v>
      </c>
      <c r="C184" s="12"/>
      <c r="D184" s="14">
        <f>D185</f>
        <v>0</v>
      </c>
      <c r="E184" s="14">
        <f t="shared" si="101"/>
        <v>37809.06</v>
      </c>
      <c r="F184" s="14">
        <f>D184+E184</f>
        <v>37809.06</v>
      </c>
      <c r="G184" s="14">
        <f t="shared" si="101"/>
        <v>0</v>
      </c>
      <c r="H184" s="14">
        <f>H185</f>
        <v>0</v>
      </c>
      <c r="I184" s="14">
        <f t="shared" si="99"/>
        <v>0</v>
      </c>
      <c r="J184" s="14">
        <f>J185</f>
        <v>37809.06</v>
      </c>
    </row>
    <row r="185" spans="1:10" x14ac:dyDescent="0.25">
      <c r="A185" s="18">
        <v>27101</v>
      </c>
      <c r="B185" s="12" t="s">
        <v>174</v>
      </c>
      <c r="C185" s="12"/>
      <c r="D185" s="14">
        <v>0</v>
      </c>
      <c r="E185" s="14">
        <v>37809.06</v>
      </c>
      <c r="F185" s="14">
        <f>D185+E185</f>
        <v>37809.06</v>
      </c>
      <c r="G185" s="14">
        <v>0</v>
      </c>
      <c r="H185" s="14">
        <f>G185</f>
        <v>0</v>
      </c>
      <c r="I185" s="14">
        <f t="shared" si="99"/>
        <v>0</v>
      </c>
      <c r="J185" s="14">
        <f>F185-I185</f>
        <v>37809.06</v>
      </c>
    </row>
    <row r="186" spans="1:10" ht="15.75" x14ac:dyDescent="0.25">
      <c r="A186" s="28">
        <v>30000</v>
      </c>
      <c r="B186" s="185" t="s">
        <v>44</v>
      </c>
      <c r="C186" s="185"/>
      <c r="D186" s="29">
        <f>D187+D190+D193+D196</f>
        <v>0</v>
      </c>
      <c r="E186" s="29">
        <f t="shared" ref="E186:J186" si="102">E187+E190+E193+E196</f>
        <v>1468791.09</v>
      </c>
      <c r="F186" s="29">
        <f t="shared" si="102"/>
        <v>1468791.09</v>
      </c>
      <c r="G186" s="29">
        <f t="shared" si="102"/>
        <v>896570.24</v>
      </c>
      <c r="H186" s="29">
        <f t="shared" si="102"/>
        <v>896570.24</v>
      </c>
      <c r="I186" s="29">
        <f t="shared" si="102"/>
        <v>896570.24</v>
      </c>
      <c r="J186" s="29">
        <f t="shared" si="102"/>
        <v>572220.85000000009</v>
      </c>
    </row>
    <row r="187" spans="1:10" ht="15.75" x14ac:dyDescent="0.25">
      <c r="A187" s="31">
        <v>31000</v>
      </c>
      <c r="B187" s="31" t="s">
        <v>115</v>
      </c>
      <c r="C187" s="31"/>
      <c r="D187" s="16">
        <f>D188+D190+D192+D194+D196</f>
        <v>0</v>
      </c>
      <c r="E187" s="16">
        <f>E188</f>
        <v>110000</v>
      </c>
      <c r="F187" s="16">
        <f t="shared" ref="F187:J187" si="103">F188</f>
        <v>110000</v>
      </c>
      <c r="G187" s="16">
        <f t="shared" si="103"/>
        <v>0</v>
      </c>
      <c r="H187" s="16">
        <f t="shared" si="103"/>
        <v>0</v>
      </c>
      <c r="I187" s="16">
        <f t="shared" si="103"/>
        <v>0</v>
      </c>
      <c r="J187" s="16">
        <f t="shared" si="103"/>
        <v>110000</v>
      </c>
    </row>
    <row r="188" spans="1:10" ht="15.75" x14ac:dyDescent="0.25">
      <c r="A188" s="33">
        <v>31100</v>
      </c>
      <c r="B188" s="33" t="s">
        <v>116</v>
      </c>
      <c r="C188" s="31"/>
      <c r="D188" s="14">
        <f>D189</f>
        <v>0</v>
      </c>
      <c r="E188" s="14">
        <f t="shared" ref="E188:I188" si="104">E189</f>
        <v>110000</v>
      </c>
      <c r="F188" s="14">
        <f t="shared" si="104"/>
        <v>110000</v>
      </c>
      <c r="G188" s="14">
        <f t="shared" si="104"/>
        <v>0</v>
      </c>
      <c r="H188" s="14">
        <f t="shared" si="104"/>
        <v>0</v>
      </c>
      <c r="I188" s="14">
        <f t="shared" si="104"/>
        <v>0</v>
      </c>
      <c r="J188" s="14">
        <f>J189</f>
        <v>110000</v>
      </c>
    </row>
    <row r="189" spans="1:10" x14ac:dyDescent="0.25">
      <c r="A189" s="33">
        <v>31101</v>
      </c>
      <c r="B189" s="33" t="s">
        <v>117</v>
      </c>
      <c r="C189" s="34" t="s">
        <v>102</v>
      </c>
      <c r="D189" s="14">
        <v>0</v>
      </c>
      <c r="E189" s="14">
        <v>110000</v>
      </c>
      <c r="F189" s="14">
        <f>D189+E189</f>
        <v>110000</v>
      </c>
      <c r="G189" s="14">
        <v>0</v>
      </c>
      <c r="H189" s="14">
        <f>G189</f>
        <v>0</v>
      </c>
      <c r="I189" s="14">
        <v>0</v>
      </c>
      <c r="J189" s="14">
        <f>F189-I189</f>
        <v>110000</v>
      </c>
    </row>
    <row r="190" spans="1:10" ht="15.75" x14ac:dyDescent="0.25">
      <c r="A190" s="31">
        <v>33000</v>
      </c>
      <c r="B190" s="31" t="s">
        <v>132</v>
      </c>
      <c r="C190" s="31"/>
      <c r="D190" s="16">
        <f>D191</f>
        <v>0</v>
      </c>
      <c r="E190" s="16">
        <f>E191</f>
        <v>0</v>
      </c>
      <c r="F190" s="16">
        <f t="shared" ref="F190:J190" si="105">F191</f>
        <v>0</v>
      </c>
      <c r="G190" s="16">
        <f t="shared" si="105"/>
        <v>0</v>
      </c>
      <c r="H190" s="16">
        <f t="shared" si="105"/>
        <v>0</v>
      </c>
      <c r="I190" s="16">
        <f t="shared" si="105"/>
        <v>0</v>
      </c>
      <c r="J190" s="16">
        <f t="shared" si="105"/>
        <v>0</v>
      </c>
    </row>
    <row r="191" spans="1:10" ht="15.75" x14ac:dyDescent="0.25">
      <c r="A191" s="33">
        <v>33100</v>
      </c>
      <c r="B191" s="33" t="s">
        <v>133</v>
      </c>
      <c r="C191" s="35" t="s">
        <v>102</v>
      </c>
      <c r="D191" s="14">
        <f>D192</f>
        <v>0</v>
      </c>
      <c r="E191" s="14">
        <f t="shared" ref="E191:I191" si="106">E192</f>
        <v>0</v>
      </c>
      <c r="F191" s="14">
        <f t="shared" si="106"/>
        <v>0</v>
      </c>
      <c r="G191" s="14">
        <f t="shared" si="106"/>
        <v>0</v>
      </c>
      <c r="H191" s="14">
        <f t="shared" si="106"/>
        <v>0</v>
      </c>
      <c r="I191" s="14">
        <f t="shared" si="106"/>
        <v>0</v>
      </c>
      <c r="J191" s="14">
        <f>J192</f>
        <v>0</v>
      </c>
    </row>
    <row r="192" spans="1:10" x14ac:dyDescent="0.25">
      <c r="A192" s="33">
        <v>33106</v>
      </c>
      <c r="B192" s="33" t="s">
        <v>134</v>
      </c>
      <c r="C192" s="33"/>
      <c r="D192" s="14">
        <v>0</v>
      </c>
      <c r="E192" s="14">
        <v>0</v>
      </c>
      <c r="F192" s="14">
        <f>D192+E192</f>
        <v>0</v>
      </c>
      <c r="G192" s="14">
        <v>0</v>
      </c>
      <c r="H192" s="14">
        <f>G192</f>
        <v>0</v>
      </c>
      <c r="I192" s="14">
        <v>0</v>
      </c>
      <c r="J192" s="14">
        <f>F192-I192</f>
        <v>0</v>
      </c>
    </row>
    <row r="193" spans="1:10" ht="15.75" x14ac:dyDescent="0.25">
      <c r="A193" s="31">
        <v>35000</v>
      </c>
      <c r="B193" s="31" t="s">
        <v>146</v>
      </c>
      <c r="C193" s="31"/>
      <c r="D193" s="16">
        <f>D194</f>
        <v>0</v>
      </c>
      <c r="E193" s="16">
        <f>E194</f>
        <v>984608.79</v>
      </c>
      <c r="F193" s="16">
        <f t="shared" ref="F193:J193" si="107">F194</f>
        <v>984608.79</v>
      </c>
      <c r="G193" s="16">
        <f t="shared" si="107"/>
        <v>896570.24</v>
      </c>
      <c r="H193" s="16">
        <f t="shared" si="107"/>
        <v>896570.24</v>
      </c>
      <c r="I193" s="16">
        <f t="shared" si="107"/>
        <v>896570.24</v>
      </c>
      <c r="J193" s="16">
        <f t="shared" si="107"/>
        <v>88038.550000000047</v>
      </c>
    </row>
    <row r="194" spans="1:10" ht="15.75" x14ac:dyDescent="0.25">
      <c r="A194" s="33">
        <v>35100</v>
      </c>
      <c r="B194" s="33" t="s">
        <v>147</v>
      </c>
      <c r="C194" s="31"/>
      <c r="D194" s="14">
        <f>D195</f>
        <v>0</v>
      </c>
      <c r="E194" s="14">
        <f t="shared" ref="E194:I194" si="108">E195</f>
        <v>984608.79</v>
      </c>
      <c r="F194" s="14">
        <f t="shared" si="108"/>
        <v>984608.79</v>
      </c>
      <c r="G194" s="14">
        <f t="shared" si="108"/>
        <v>896570.24</v>
      </c>
      <c r="H194" s="14">
        <f t="shared" si="108"/>
        <v>896570.24</v>
      </c>
      <c r="I194" s="14">
        <f t="shared" si="108"/>
        <v>896570.24</v>
      </c>
      <c r="J194" s="14">
        <f>J195</f>
        <v>88038.550000000047</v>
      </c>
    </row>
    <row r="195" spans="1:10" x14ac:dyDescent="0.25">
      <c r="A195" s="33">
        <v>35101</v>
      </c>
      <c r="B195" s="33" t="s">
        <v>148</v>
      </c>
      <c r="C195" s="33"/>
      <c r="D195" s="14">
        <v>0</v>
      </c>
      <c r="E195" s="14">
        <v>984608.79</v>
      </c>
      <c r="F195" s="14">
        <f>D195+E195</f>
        <v>984608.79</v>
      </c>
      <c r="G195" s="14">
        <v>896570.24</v>
      </c>
      <c r="H195" s="14">
        <f>G195</f>
        <v>896570.24</v>
      </c>
      <c r="I195" s="14">
        <v>896570.24</v>
      </c>
      <c r="J195" s="14">
        <f>F195-I195</f>
        <v>88038.550000000047</v>
      </c>
    </row>
    <row r="196" spans="1:10" ht="15.75" x14ac:dyDescent="0.25">
      <c r="A196" s="31">
        <v>39000</v>
      </c>
      <c r="B196" s="31" t="s">
        <v>45</v>
      </c>
      <c r="C196" s="31"/>
      <c r="D196" s="16">
        <f>D197</f>
        <v>0</v>
      </c>
      <c r="E196" s="16">
        <f t="shared" ref="E196:J196" si="109">E197</f>
        <v>374182.3</v>
      </c>
      <c r="F196" s="16">
        <f t="shared" si="109"/>
        <v>374182.3</v>
      </c>
      <c r="G196" s="16">
        <f t="shared" si="109"/>
        <v>0</v>
      </c>
      <c r="H196" s="16">
        <f t="shared" si="109"/>
        <v>0</v>
      </c>
      <c r="I196" s="16">
        <f t="shared" si="109"/>
        <v>0</v>
      </c>
      <c r="J196" s="16">
        <f t="shared" si="109"/>
        <v>374182.3</v>
      </c>
    </row>
    <row r="197" spans="1:10" ht="15.75" x14ac:dyDescent="0.25">
      <c r="A197" s="33">
        <v>39800</v>
      </c>
      <c r="B197" s="33" t="s">
        <v>164</v>
      </c>
      <c r="C197" s="31"/>
      <c r="D197" s="14">
        <f>D198</f>
        <v>0</v>
      </c>
      <c r="E197" s="14">
        <f t="shared" ref="E197:I197" si="110">E198</f>
        <v>374182.3</v>
      </c>
      <c r="F197" s="14">
        <f t="shared" si="110"/>
        <v>374182.3</v>
      </c>
      <c r="G197" s="14">
        <f t="shared" si="110"/>
        <v>0</v>
      </c>
      <c r="H197" s="14">
        <f t="shared" si="110"/>
        <v>0</v>
      </c>
      <c r="I197" s="14">
        <f t="shared" si="110"/>
        <v>0</v>
      </c>
      <c r="J197" s="14">
        <f>J198</f>
        <v>374182.3</v>
      </c>
    </row>
    <row r="198" spans="1:10" x14ac:dyDescent="0.25">
      <c r="A198" s="33">
        <v>39802</v>
      </c>
      <c r="B198" s="33" t="s">
        <v>165</v>
      </c>
      <c r="C198" s="33"/>
      <c r="D198" s="14">
        <v>0</v>
      </c>
      <c r="E198" s="14">
        <v>374182.3</v>
      </c>
      <c r="F198" s="14">
        <f>D198+E198</f>
        <v>374182.3</v>
      </c>
      <c r="G198" s="14">
        <v>0</v>
      </c>
      <c r="H198" s="14">
        <f>G198</f>
        <v>0</v>
      </c>
      <c r="I198" s="14">
        <v>0</v>
      </c>
      <c r="J198" s="14">
        <f>F198-I198</f>
        <v>374182.3</v>
      </c>
    </row>
    <row r="199" spans="1:10" ht="15.75" x14ac:dyDescent="0.25">
      <c r="B199" s="187" t="s">
        <v>160</v>
      </c>
      <c r="C199" s="187"/>
      <c r="D199" s="27">
        <f t="shared" ref="D199:J199" si="111">D176+D186</f>
        <v>0</v>
      </c>
      <c r="E199" s="27">
        <f t="shared" si="111"/>
        <v>1692239.99</v>
      </c>
      <c r="F199" s="27">
        <f t="shared" si="111"/>
        <v>1692239.99</v>
      </c>
      <c r="G199" s="27">
        <f t="shared" si="111"/>
        <v>896570.24</v>
      </c>
      <c r="H199" s="27">
        <f t="shared" si="111"/>
        <v>896570.24</v>
      </c>
      <c r="I199" s="27">
        <f t="shared" si="111"/>
        <v>896570.24</v>
      </c>
      <c r="J199" s="27">
        <f t="shared" si="111"/>
        <v>795669.75000000012</v>
      </c>
    </row>
    <row r="200" spans="1:10" ht="21" x14ac:dyDescent="0.35">
      <c r="B200" s="37" t="s">
        <v>168</v>
      </c>
      <c r="C200" s="21"/>
      <c r="D200" s="38">
        <f t="shared" ref="D200:I200" si="112">D89+D171+D199</f>
        <v>8248653.1200000001</v>
      </c>
      <c r="E200" s="38">
        <f t="shared" si="112"/>
        <v>4585199.3</v>
      </c>
      <c r="F200" s="38">
        <f t="shared" si="112"/>
        <v>12833852.42</v>
      </c>
      <c r="G200" s="38">
        <f t="shared" si="112"/>
        <v>11924030.720000001</v>
      </c>
      <c r="H200" s="38">
        <f t="shared" si="112"/>
        <v>11924030.680000002</v>
      </c>
      <c r="I200" s="38">
        <f t="shared" si="112"/>
        <v>11924738.5</v>
      </c>
      <c r="J200" s="38">
        <f>J171+J186+J199</f>
        <v>970972.2300000001</v>
      </c>
    </row>
    <row r="202" spans="1:10" ht="21" x14ac:dyDescent="0.35">
      <c r="B202" s="36" t="s">
        <v>167</v>
      </c>
    </row>
    <row r="203" spans="1:10" ht="15" customHeight="1" x14ac:dyDescent="0.25">
      <c r="B203" s="178" t="s">
        <v>97</v>
      </c>
      <c r="C203" s="179"/>
      <c r="D203" s="6" t="s">
        <v>2</v>
      </c>
      <c r="E203" s="6" t="s">
        <v>98</v>
      </c>
      <c r="F203" s="180" t="s">
        <v>3</v>
      </c>
      <c r="G203" s="6" t="s">
        <v>4</v>
      </c>
      <c r="H203" s="6" t="s">
        <v>5</v>
      </c>
      <c r="I203" s="6" t="s">
        <v>6</v>
      </c>
      <c r="J203" s="176" t="s">
        <v>99</v>
      </c>
    </row>
    <row r="204" spans="1:10" x14ac:dyDescent="0.25">
      <c r="B204" s="179"/>
      <c r="C204" s="179"/>
      <c r="D204" s="4"/>
      <c r="E204" s="4"/>
      <c r="F204" s="180"/>
      <c r="G204" s="4"/>
      <c r="H204" s="7"/>
      <c r="I204" s="4"/>
      <c r="J204" s="176"/>
    </row>
    <row r="205" spans="1:10" ht="15.75" x14ac:dyDescent="0.25">
      <c r="B205" s="177" t="s">
        <v>46</v>
      </c>
      <c r="C205" s="177"/>
      <c r="D205" s="9"/>
      <c r="E205" s="9"/>
      <c r="F205" s="9"/>
      <c r="G205" s="9"/>
      <c r="H205" s="9"/>
      <c r="I205" s="9"/>
      <c r="J205" s="9"/>
    </row>
    <row r="206" spans="1:10" ht="15.75" x14ac:dyDescent="0.25">
      <c r="A206" s="28">
        <v>30000</v>
      </c>
      <c r="B206" s="185" t="s">
        <v>44</v>
      </c>
      <c r="C206" s="185"/>
      <c r="D206" s="29">
        <f>D207</f>
        <v>338000</v>
      </c>
      <c r="E206" s="29">
        <f t="shared" ref="E206:J206" si="113">E207</f>
        <v>950693.67</v>
      </c>
      <c r="F206" s="29">
        <f t="shared" si="113"/>
        <v>1288693.6700000002</v>
      </c>
      <c r="G206" s="29">
        <f t="shared" si="113"/>
        <v>1396980.8</v>
      </c>
      <c r="H206" s="29">
        <f t="shared" si="113"/>
        <v>1396980.8</v>
      </c>
      <c r="I206" s="29">
        <f t="shared" si="113"/>
        <v>1396980.8</v>
      </c>
      <c r="J206" s="29">
        <f t="shared" si="113"/>
        <v>-108287.12999999989</v>
      </c>
    </row>
    <row r="207" spans="1:10" ht="15.75" x14ac:dyDescent="0.25">
      <c r="A207" s="31">
        <v>33000</v>
      </c>
      <c r="B207" s="31" t="s">
        <v>132</v>
      </c>
      <c r="C207" s="31"/>
      <c r="D207" s="16">
        <f>D208+D210</f>
        <v>338000</v>
      </c>
      <c r="E207" s="16">
        <f>E208+E210</f>
        <v>950693.67</v>
      </c>
      <c r="F207" s="16">
        <f t="shared" ref="F207:J207" si="114">F208+F210</f>
        <v>1288693.6700000002</v>
      </c>
      <c r="G207" s="16">
        <f t="shared" si="114"/>
        <v>1396980.8</v>
      </c>
      <c r="H207" s="16">
        <f t="shared" si="114"/>
        <v>1396980.8</v>
      </c>
      <c r="I207" s="16">
        <f t="shared" si="114"/>
        <v>1396980.8</v>
      </c>
      <c r="J207" s="16">
        <f t="shared" si="114"/>
        <v>-108287.12999999989</v>
      </c>
    </row>
    <row r="208" spans="1:10" ht="15.75" x14ac:dyDescent="0.25">
      <c r="A208" s="33">
        <v>33300</v>
      </c>
      <c r="B208" s="33" t="s">
        <v>135</v>
      </c>
      <c r="C208" s="31"/>
      <c r="D208" s="14">
        <f>D209</f>
        <v>292000</v>
      </c>
      <c r="E208" s="14">
        <f t="shared" ref="E208:I210" si="115">E209</f>
        <v>839486.16</v>
      </c>
      <c r="F208" s="14">
        <f t="shared" si="115"/>
        <v>1131486.1600000001</v>
      </c>
      <c r="G208" s="14">
        <f t="shared" si="115"/>
        <v>1239773.29</v>
      </c>
      <c r="H208" s="14">
        <f t="shared" si="115"/>
        <v>1239773.29</v>
      </c>
      <c r="I208" s="14">
        <f t="shared" si="115"/>
        <v>1239773.29</v>
      </c>
      <c r="J208" s="14">
        <f>J209</f>
        <v>-108287.12999999989</v>
      </c>
    </row>
    <row r="209" spans="1:10" x14ac:dyDescent="0.25">
      <c r="A209" s="33">
        <v>33304</v>
      </c>
      <c r="B209" s="33" t="s">
        <v>136</v>
      </c>
      <c r="C209" s="33"/>
      <c r="D209" s="14">
        <v>292000</v>
      </c>
      <c r="E209" s="14">
        <v>839486.16</v>
      </c>
      <c r="F209" s="14">
        <f>D209+E209</f>
        <v>1131486.1600000001</v>
      </c>
      <c r="G209" s="14">
        <v>1239773.29</v>
      </c>
      <c r="H209" s="14">
        <f>G209</f>
        <v>1239773.29</v>
      </c>
      <c r="I209" s="14">
        <v>1239773.29</v>
      </c>
      <c r="J209" s="14">
        <f>F209-I209</f>
        <v>-108287.12999999989</v>
      </c>
    </row>
    <row r="210" spans="1:10" ht="15.75" x14ac:dyDescent="0.25">
      <c r="A210" s="33">
        <v>33400</v>
      </c>
      <c r="B210" s="33" t="s">
        <v>109</v>
      </c>
      <c r="C210" s="31"/>
      <c r="D210" s="14">
        <f>D211</f>
        <v>46000</v>
      </c>
      <c r="E210" s="14">
        <f t="shared" si="115"/>
        <v>111207.51</v>
      </c>
      <c r="F210" s="14">
        <f t="shared" si="115"/>
        <v>157207.51</v>
      </c>
      <c r="G210" s="14">
        <f t="shared" si="115"/>
        <v>157207.51</v>
      </c>
      <c r="H210" s="14">
        <f t="shared" si="115"/>
        <v>157207.51</v>
      </c>
      <c r="I210" s="14">
        <f t="shared" si="115"/>
        <v>157207.51</v>
      </c>
      <c r="J210" s="14">
        <f>J211</f>
        <v>0</v>
      </c>
    </row>
    <row r="211" spans="1:10" x14ac:dyDescent="0.25">
      <c r="A211" s="33">
        <v>33401</v>
      </c>
      <c r="B211" s="33" t="s">
        <v>137</v>
      </c>
      <c r="C211" s="33"/>
      <c r="D211" s="14">
        <v>46000</v>
      </c>
      <c r="E211" s="14">
        <v>111207.51</v>
      </c>
      <c r="F211" s="14">
        <f>D211+E211</f>
        <v>157207.51</v>
      </c>
      <c r="G211" s="14">
        <v>157207.51</v>
      </c>
      <c r="H211" s="14">
        <f>G211</f>
        <v>157207.51</v>
      </c>
      <c r="I211" s="14">
        <v>157207.51</v>
      </c>
      <c r="J211" s="14">
        <f>F211-I211</f>
        <v>0</v>
      </c>
    </row>
    <row r="212" spans="1:10" ht="15.75" x14ac:dyDescent="0.25">
      <c r="B212" s="187" t="s">
        <v>46</v>
      </c>
      <c r="C212" s="187"/>
      <c r="D212" s="27">
        <f>D206</f>
        <v>338000</v>
      </c>
      <c r="E212" s="27">
        <f t="shared" ref="E212:J212" si="116">E206</f>
        <v>950693.67</v>
      </c>
      <c r="F212" s="27">
        <f t="shared" si="116"/>
        <v>1288693.6700000002</v>
      </c>
      <c r="G212" s="27">
        <f t="shared" si="116"/>
        <v>1396980.8</v>
      </c>
      <c r="H212" s="27">
        <f t="shared" si="116"/>
        <v>1396980.8</v>
      </c>
      <c r="I212" s="27">
        <f t="shared" si="116"/>
        <v>1396980.8</v>
      </c>
      <c r="J212" s="27">
        <f t="shared" si="116"/>
        <v>-108287.12999999989</v>
      </c>
    </row>
    <row r="213" spans="1:10" ht="21" x14ac:dyDescent="0.35">
      <c r="B213" s="39" t="s">
        <v>178</v>
      </c>
      <c r="C213" s="9"/>
      <c r="D213" s="9"/>
      <c r="E213" s="48">
        <v>0</v>
      </c>
      <c r="F213" s="9"/>
      <c r="G213" s="9"/>
      <c r="H213" s="9"/>
      <c r="I213" s="9"/>
      <c r="J213" s="9"/>
    </row>
    <row r="215" spans="1:10" ht="15" customHeight="1" x14ac:dyDescent="0.25">
      <c r="B215" s="178" t="s">
        <v>97</v>
      </c>
      <c r="C215" s="179"/>
      <c r="D215" s="6" t="s">
        <v>2</v>
      </c>
      <c r="E215" s="6" t="s">
        <v>98</v>
      </c>
      <c r="F215" s="180" t="s">
        <v>3</v>
      </c>
      <c r="G215" s="6" t="s">
        <v>4</v>
      </c>
      <c r="H215" s="6" t="s">
        <v>5</v>
      </c>
      <c r="I215" s="6" t="s">
        <v>6</v>
      </c>
      <c r="J215" s="176" t="s">
        <v>99</v>
      </c>
    </row>
    <row r="216" spans="1:10" x14ac:dyDescent="0.25">
      <c r="B216" s="179"/>
      <c r="C216" s="179"/>
      <c r="D216" s="4"/>
      <c r="E216" s="4"/>
      <c r="F216" s="180"/>
      <c r="G216" s="4"/>
      <c r="H216" s="7"/>
      <c r="I216" s="4"/>
      <c r="J216" s="176"/>
    </row>
    <row r="217" spans="1:10" ht="15.75" x14ac:dyDescent="0.25">
      <c r="B217" s="177" t="s">
        <v>46</v>
      </c>
      <c r="C217" s="177"/>
      <c r="D217" s="9"/>
      <c r="E217" s="9"/>
      <c r="F217" s="9"/>
      <c r="G217" s="9"/>
      <c r="H217" s="9"/>
      <c r="I217" s="9"/>
      <c r="J217" s="9"/>
    </row>
    <row r="218" spans="1:10" ht="15.75" x14ac:dyDescent="0.25">
      <c r="A218" s="8" t="s">
        <v>8</v>
      </c>
      <c r="B218" s="177" t="s">
        <v>9</v>
      </c>
      <c r="C218" s="177"/>
      <c r="D218" s="17">
        <f>D220+D222+D226</f>
        <v>1373132.16</v>
      </c>
      <c r="E218" s="17">
        <f t="shared" ref="E218:J218" si="117">E220+E222+E226</f>
        <v>-1373132.16</v>
      </c>
      <c r="F218" s="17">
        <f t="shared" si="117"/>
        <v>0</v>
      </c>
      <c r="G218" s="17">
        <f t="shared" si="117"/>
        <v>0</v>
      </c>
      <c r="H218" s="17">
        <f t="shared" si="117"/>
        <v>0</v>
      </c>
      <c r="I218" s="17">
        <f t="shared" si="117"/>
        <v>0</v>
      </c>
      <c r="J218" s="17">
        <f t="shared" si="117"/>
        <v>0</v>
      </c>
    </row>
    <row r="219" spans="1:10" ht="15.75" x14ac:dyDescent="0.25">
      <c r="A219" s="31">
        <v>11000</v>
      </c>
      <c r="B219" s="31" t="s">
        <v>169</v>
      </c>
      <c r="C219" s="31"/>
      <c r="D219" s="32">
        <f>D220</f>
        <v>1054070.3999999999</v>
      </c>
      <c r="E219" s="32">
        <f t="shared" ref="E219:J220" si="118">E220</f>
        <v>-1054070.3999999999</v>
      </c>
      <c r="F219" s="32">
        <f t="shared" si="118"/>
        <v>0</v>
      </c>
      <c r="G219" s="32">
        <f t="shared" si="118"/>
        <v>0</v>
      </c>
      <c r="H219" s="32">
        <f t="shared" si="118"/>
        <v>0</v>
      </c>
      <c r="I219" s="32">
        <f t="shared" si="118"/>
        <v>0</v>
      </c>
      <c r="J219" s="32">
        <f t="shared" si="118"/>
        <v>0</v>
      </c>
    </row>
    <row r="220" spans="1:10" x14ac:dyDescent="0.25">
      <c r="A220" s="13" t="s">
        <v>10</v>
      </c>
      <c r="B220" s="12" t="s">
        <v>11</v>
      </c>
      <c r="C220" s="40"/>
      <c r="D220" s="14">
        <f>D221</f>
        <v>1054070.3999999999</v>
      </c>
      <c r="E220" s="14">
        <f t="shared" si="118"/>
        <v>-1054070.3999999999</v>
      </c>
      <c r="F220" s="14">
        <f>F221</f>
        <v>0</v>
      </c>
      <c r="G220" s="14">
        <f t="shared" si="118"/>
        <v>0</v>
      </c>
      <c r="H220" s="14">
        <f t="shared" si="118"/>
        <v>0</v>
      </c>
      <c r="I220" s="14">
        <f t="shared" si="118"/>
        <v>0</v>
      </c>
      <c r="J220" s="14">
        <f t="shared" si="118"/>
        <v>0</v>
      </c>
    </row>
    <row r="221" spans="1:10" x14ac:dyDescent="0.25">
      <c r="A221" s="12" t="s">
        <v>12</v>
      </c>
      <c r="B221" s="12" t="s">
        <v>13</v>
      </c>
      <c r="C221" s="10"/>
      <c r="D221" s="14">
        <v>1054070.3999999999</v>
      </c>
      <c r="E221" s="14">
        <v>-1054070.3999999999</v>
      </c>
      <c r="F221" s="14">
        <f>D221+E221</f>
        <v>0</v>
      </c>
      <c r="G221" s="14">
        <v>0</v>
      </c>
      <c r="H221" s="14">
        <v>0</v>
      </c>
      <c r="I221" s="14">
        <v>0</v>
      </c>
      <c r="J221" s="14">
        <f>F221-I221</f>
        <v>0</v>
      </c>
    </row>
    <row r="222" spans="1:10" x14ac:dyDescent="0.25">
      <c r="A222" s="13" t="s">
        <v>14</v>
      </c>
      <c r="B222" s="13" t="s">
        <v>15</v>
      </c>
      <c r="C222" s="11"/>
      <c r="D222" s="16">
        <f>D223</f>
        <v>130295.52</v>
      </c>
      <c r="E222" s="16">
        <f t="shared" ref="E222:J222" si="119">E223</f>
        <v>-130295.52</v>
      </c>
      <c r="F222" s="16">
        <f t="shared" si="119"/>
        <v>0</v>
      </c>
      <c r="G222" s="16">
        <f t="shared" si="119"/>
        <v>0</v>
      </c>
      <c r="H222" s="16">
        <f t="shared" si="119"/>
        <v>0</v>
      </c>
      <c r="I222" s="16">
        <f t="shared" si="119"/>
        <v>0</v>
      </c>
      <c r="J222" s="16">
        <f t="shared" si="119"/>
        <v>0</v>
      </c>
    </row>
    <row r="223" spans="1:10" x14ac:dyDescent="0.25">
      <c r="A223" s="12" t="s">
        <v>16</v>
      </c>
      <c r="B223" s="12" t="s">
        <v>17</v>
      </c>
      <c r="C223" s="10"/>
      <c r="D223" s="14">
        <f>D224+D225</f>
        <v>130295.52</v>
      </c>
      <c r="E223" s="14">
        <f t="shared" ref="E223:J223" si="120">E224+E225</f>
        <v>-130295.52</v>
      </c>
      <c r="F223" s="14">
        <f t="shared" si="120"/>
        <v>0</v>
      </c>
      <c r="G223" s="14">
        <f t="shared" si="120"/>
        <v>0</v>
      </c>
      <c r="H223" s="14">
        <f t="shared" si="120"/>
        <v>0</v>
      </c>
      <c r="I223" s="14">
        <f t="shared" si="120"/>
        <v>0</v>
      </c>
      <c r="J223" s="14">
        <f t="shared" si="120"/>
        <v>0</v>
      </c>
    </row>
    <row r="224" spans="1:10" x14ac:dyDescent="0.25">
      <c r="A224" s="12" t="s">
        <v>18</v>
      </c>
      <c r="B224" s="12" t="s">
        <v>19</v>
      </c>
      <c r="C224" s="10"/>
      <c r="D224" s="14">
        <v>14439.36</v>
      </c>
      <c r="E224" s="14">
        <v>-14439.36</v>
      </c>
      <c r="F224" s="14">
        <f>D224+E224</f>
        <v>0</v>
      </c>
      <c r="G224" s="14">
        <v>0</v>
      </c>
      <c r="H224" s="14">
        <v>0</v>
      </c>
      <c r="I224" s="14">
        <v>0</v>
      </c>
      <c r="J224" s="14">
        <f>F224-I224</f>
        <v>0</v>
      </c>
    </row>
    <row r="225" spans="1:10" x14ac:dyDescent="0.25">
      <c r="A225" s="12" t="s">
        <v>20</v>
      </c>
      <c r="B225" s="12" t="s">
        <v>21</v>
      </c>
      <c r="C225" s="10"/>
      <c r="D225" s="14">
        <v>115856.16</v>
      </c>
      <c r="E225" s="14">
        <v>-115856.16</v>
      </c>
      <c r="F225" s="14">
        <f>D225+E225</f>
        <v>0</v>
      </c>
      <c r="G225" s="14"/>
      <c r="H225" s="14"/>
      <c r="I225" s="14"/>
      <c r="J225" s="14">
        <f>F225-I225</f>
        <v>0</v>
      </c>
    </row>
    <row r="226" spans="1:10" x14ac:dyDescent="0.25">
      <c r="A226" s="13" t="s">
        <v>22</v>
      </c>
      <c r="B226" s="13" t="s">
        <v>23</v>
      </c>
      <c r="C226" s="11"/>
      <c r="D226" s="16">
        <f>D227+D230+D232</f>
        <v>188766.24</v>
      </c>
      <c r="E226" s="16">
        <f t="shared" ref="E226:J226" si="121">E227+E230+E232</f>
        <v>-188766.24</v>
      </c>
      <c r="F226" s="16">
        <f t="shared" si="121"/>
        <v>0</v>
      </c>
      <c r="G226" s="16">
        <f t="shared" si="121"/>
        <v>0</v>
      </c>
      <c r="H226" s="16">
        <f t="shared" si="121"/>
        <v>0</v>
      </c>
      <c r="I226" s="16">
        <f t="shared" si="121"/>
        <v>0</v>
      </c>
      <c r="J226" s="16">
        <f t="shared" si="121"/>
        <v>0</v>
      </c>
    </row>
    <row r="227" spans="1:10" x14ac:dyDescent="0.25">
      <c r="A227" s="12" t="s">
        <v>24</v>
      </c>
      <c r="B227" s="12" t="s">
        <v>25</v>
      </c>
      <c r="C227" s="10"/>
      <c r="D227" s="14">
        <v>106488.12</v>
      </c>
      <c r="E227" s="14">
        <f t="shared" ref="E227:J227" si="122">E228+E229</f>
        <v>-106488.12</v>
      </c>
      <c r="F227" s="14">
        <f t="shared" si="122"/>
        <v>0</v>
      </c>
      <c r="G227" s="14">
        <f t="shared" si="122"/>
        <v>0</v>
      </c>
      <c r="H227" s="14">
        <f t="shared" si="122"/>
        <v>0</v>
      </c>
      <c r="I227" s="14">
        <f t="shared" si="122"/>
        <v>0</v>
      </c>
      <c r="J227" s="14">
        <f t="shared" si="122"/>
        <v>0</v>
      </c>
    </row>
    <row r="228" spans="1:10" x14ac:dyDescent="0.25">
      <c r="A228" s="12" t="s">
        <v>26</v>
      </c>
      <c r="B228" s="12" t="s">
        <v>27</v>
      </c>
      <c r="C228" s="10"/>
      <c r="D228" s="14">
        <v>59711.4</v>
      </c>
      <c r="E228" s="14">
        <v>-59711.4</v>
      </c>
      <c r="F228" s="14">
        <f>D228+E228</f>
        <v>0</v>
      </c>
      <c r="G228" s="14">
        <v>0</v>
      </c>
      <c r="H228" s="14">
        <v>0</v>
      </c>
      <c r="I228" s="14">
        <v>0</v>
      </c>
      <c r="J228" s="14">
        <f t="shared" ref="J228:J233" si="123">F228-I228</f>
        <v>0</v>
      </c>
    </row>
    <row r="229" spans="1:10" x14ac:dyDescent="0.25">
      <c r="A229" s="12" t="s">
        <v>28</v>
      </c>
      <c r="B229" s="12" t="s">
        <v>29</v>
      </c>
      <c r="C229" s="10"/>
      <c r="D229" s="14">
        <v>46776.72</v>
      </c>
      <c r="E229" s="14">
        <v>-46776.72</v>
      </c>
      <c r="F229" s="14">
        <f>D229+E229</f>
        <v>0</v>
      </c>
      <c r="G229" s="14">
        <v>0</v>
      </c>
      <c r="H229" s="14">
        <v>0</v>
      </c>
      <c r="I229" s="14">
        <v>0</v>
      </c>
      <c r="J229" s="14">
        <f t="shared" si="123"/>
        <v>0</v>
      </c>
    </row>
    <row r="230" spans="1:10" x14ac:dyDescent="0.25">
      <c r="A230" s="12" t="s">
        <v>30</v>
      </c>
      <c r="B230" s="12" t="s">
        <v>31</v>
      </c>
      <c r="C230" s="10"/>
      <c r="D230" s="14">
        <f>D231</f>
        <v>58770.12</v>
      </c>
      <c r="E230" s="14">
        <f t="shared" ref="E230:I230" si="124">E231</f>
        <v>-58770.12</v>
      </c>
      <c r="F230" s="14">
        <f t="shared" si="124"/>
        <v>0</v>
      </c>
      <c r="G230" s="14">
        <v>0</v>
      </c>
      <c r="H230" s="14">
        <f t="shared" si="124"/>
        <v>0</v>
      </c>
      <c r="I230" s="14">
        <f t="shared" si="124"/>
        <v>0</v>
      </c>
      <c r="J230" s="14">
        <f t="shared" si="123"/>
        <v>0</v>
      </c>
    </row>
    <row r="231" spans="1:10" x14ac:dyDescent="0.25">
      <c r="A231" s="12" t="s">
        <v>32</v>
      </c>
      <c r="B231" s="12" t="s">
        <v>33</v>
      </c>
      <c r="C231" s="10"/>
      <c r="D231" s="14">
        <v>58770.12</v>
      </c>
      <c r="E231" s="14">
        <v>-58770.12</v>
      </c>
      <c r="F231" s="14">
        <f>D231+E231</f>
        <v>0</v>
      </c>
      <c r="G231" s="14">
        <v>0</v>
      </c>
      <c r="H231" s="14">
        <v>0</v>
      </c>
      <c r="I231" s="14">
        <v>0</v>
      </c>
      <c r="J231" s="14">
        <f t="shared" si="123"/>
        <v>0</v>
      </c>
    </row>
    <row r="232" spans="1:10" x14ac:dyDescent="0.25">
      <c r="A232" s="12" t="s">
        <v>34</v>
      </c>
      <c r="B232" s="12" t="s">
        <v>35</v>
      </c>
      <c r="C232" s="10"/>
      <c r="D232" s="14">
        <f>D233</f>
        <v>23508</v>
      </c>
      <c r="E232" s="14">
        <f t="shared" ref="E232:I232" si="125">E233</f>
        <v>-23508</v>
      </c>
      <c r="F232" s="14">
        <f t="shared" si="125"/>
        <v>0</v>
      </c>
      <c r="G232" s="14">
        <f t="shared" si="125"/>
        <v>0</v>
      </c>
      <c r="H232" s="14">
        <f t="shared" si="125"/>
        <v>0</v>
      </c>
      <c r="I232" s="14">
        <f t="shared" si="125"/>
        <v>0</v>
      </c>
      <c r="J232" s="14">
        <f t="shared" si="123"/>
        <v>0</v>
      </c>
    </row>
    <row r="233" spans="1:10" x14ac:dyDescent="0.25">
      <c r="A233" s="12" t="s">
        <v>36</v>
      </c>
      <c r="B233" s="12" t="s">
        <v>37</v>
      </c>
      <c r="C233" s="10"/>
      <c r="D233" s="14">
        <v>23508</v>
      </c>
      <c r="E233" s="14">
        <v>-23508</v>
      </c>
      <c r="F233" s="14">
        <f>D233+E233</f>
        <v>0</v>
      </c>
      <c r="G233" s="14">
        <v>0</v>
      </c>
      <c r="H233" s="14">
        <v>0</v>
      </c>
      <c r="I233" s="14">
        <v>0</v>
      </c>
      <c r="J233" s="14">
        <f t="shared" si="123"/>
        <v>0</v>
      </c>
    </row>
    <row r="234" spans="1:10" ht="15.75" x14ac:dyDescent="0.25">
      <c r="A234" s="25" t="s">
        <v>47</v>
      </c>
      <c r="B234" s="25" t="s">
        <v>48</v>
      </c>
      <c r="C234" s="25"/>
      <c r="D234" s="23">
        <f>D235</f>
        <v>0</v>
      </c>
      <c r="E234" s="23">
        <f>E235</f>
        <v>144830.5</v>
      </c>
      <c r="F234" s="23">
        <f t="shared" ref="F234:J234" si="126">F235</f>
        <v>144830.5</v>
      </c>
      <c r="G234" s="23">
        <f t="shared" si="126"/>
        <v>144830.5</v>
      </c>
      <c r="H234" s="23">
        <f t="shared" si="126"/>
        <v>144830.5</v>
      </c>
      <c r="I234" s="23">
        <f t="shared" si="126"/>
        <v>144830.5</v>
      </c>
      <c r="J234" s="23">
        <f t="shared" si="126"/>
        <v>0</v>
      </c>
    </row>
    <row r="235" spans="1:10" x14ac:dyDescent="0.25">
      <c r="A235" s="13" t="s">
        <v>49</v>
      </c>
      <c r="B235" s="13" t="s">
        <v>163</v>
      </c>
      <c r="C235" s="13"/>
      <c r="D235" s="16">
        <f>D236</f>
        <v>0</v>
      </c>
      <c r="E235" s="16">
        <f t="shared" ref="E235:J235" si="127">E236</f>
        <v>144830.5</v>
      </c>
      <c r="F235" s="16">
        <f t="shared" si="127"/>
        <v>144830.5</v>
      </c>
      <c r="G235" s="16">
        <f t="shared" si="127"/>
        <v>144830.5</v>
      </c>
      <c r="H235" s="16">
        <f t="shared" si="127"/>
        <v>144830.5</v>
      </c>
      <c r="I235" s="16">
        <f t="shared" si="127"/>
        <v>144830.5</v>
      </c>
      <c r="J235" s="16">
        <f t="shared" si="127"/>
        <v>0</v>
      </c>
    </row>
    <row r="236" spans="1:10" x14ac:dyDescent="0.25">
      <c r="A236" s="12" t="s">
        <v>51</v>
      </c>
      <c r="B236" s="12" t="s">
        <v>52</v>
      </c>
      <c r="C236" s="12"/>
      <c r="D236" s="14">
        <f>D237</f>
        <v>0</v>
      </c>
      <c r="E236" s="14">
        <f t="shared" ref="E236:G236" si="128">E237</f>
        <v>144830.5</v>
      </c>
      <c r="F236" s="14">
        <f t="shared" si="128"/>
        <v>144830.5</v>
      </c>
      <c r="G236" s="14">
        <f t="shared" si="128"/>
        <v>144830.5</v>
      </c>
      <c r="H236" s="14">
        <f>H237</f>
        <v>144830.5</v>
      </c>
      <c r="I236" s="14">
        <f>H236</f>
        <v>144830.5</v>
      </c>
      <c r="J236" s="14">
        <f>J237</f>
        <v>0</v>
      </c>
    </row>
    <row r="237" spans="1:10" x14ac:dyDescent="0.25">
      <c r="A237" s="12" t="s">
        <v>53</v>
      </c>
      <c r="B237" s="12" t="s">
        <v>54</v>
      </c>
      <c r="C237" s="12"/>
      <c r="D237" s="14">
        <v>0</v>
      </c>
      <c r="E237" s="14">
        <v>144830.5</v>
      </c>
      <c r="F237" s="14">
        <f>D237+E237</f>
        <v>144830.5</v>
      </c>
      <c r="G237" s="14">
        <v>144830.5</v>
      </c>
      <c r="H237" s="14">
        <f>G237</f>
        <v>144830.5</v>
      </c>
      <c r="I237" s="14">
        <f>H237</f>
        <v>144830.5</v>
      </c>
      <c r="J237" s="14">
        <f>F237-I237</f>
        <v>0</v>
      </c>
    </row>
    <row r="238" spans="1:10" ht="15.75" x14ac:dyDescent="0.25">
      <c r="B238" s="186" t="s">
        <v>46</v>
      </c>
      <c r="C238" s="186"/>
      <c r="D238" s="41">
        <f>D218+D234</f>
        <v>1373132.16</v>
      </c>
      <c r="E238" s="41">
        <f t="shared" ref="E238:J238" si="129">E218+E234</f>
        <v>-1228301.6599999999</v>
      </c>
      <c r="F238" s="41">
        <f t="shared" si="129"/>
        <v>144830.5</v>
      </c>
      <c r="G238" s="41">
        <f t="shared" si="129"/>
        <v>144830.5</v>
      </c>
      <c r="H238" s="41">
        <f t="shared" si="129"/>
        <v>144830.5</v>
      </c>
      <c r="I238" s="41">
        <f t="shared" si="129"/>
        <v>144830.5</v>
      </c>
      <c r="J238" s="41">
        <f t="shared" si="129"/>
        <v>0</v>
      </c>
    </row>
    <row r="239" spans="1:10" ht="21" x14ac:dyDescent="0.35">
      <c r="B239" s="42" t="s">
        <v>170</v>
      </c>
      <c r="C239" s="43"/>
      <c r="D239" s="43"/>
      <c r="E239" s="43"/>
      <c r="F239" s="43"/>
      <c r="G239" s="43"/>
      <c r="H239" s="43"/>
      <c r="I239" s="43"/>
      <c r="J239" s="43"/>
    </row>
    <row r="240" spans="1:10" ht="21" x14ac:dyDescent="0.35">
      <c r="B240" s="39" t="s">
        <v>171</v>
      </c>
      <c r="C240" s="9"/>
      <c r="D240" s="9"/>
      <c r="E240" s="9"/>
      <c r="F240" s="9"/>
      <c r="G240" s="9"/>
      <c r="H240" s="9"/>
      <c r="I240" s="9"/>
      <c r="J240" s="9"/>
    </row>
    <row r="241" spans="1:10" ht="15" customHeight="1" x14ac:dyDescent="0.25">
      <c r="B241" s="178" t="s">
        <v>97</v>
      </c>
      <c r="C241" s="179"/>
      <c r="D241" s="6" t="s">
        <v>2</v>
      </c>
      <c r="E241" s="6" t="s">
        <v>98</v>
      </c>
      <c r="F241" s="180" t="s">
        <v>3</v>
      </c>
      <c r="G241" s="6" t="s">
        <v>4</v>
      </c>
      <c r="H241" s="6" t="s">
        <v>5</v>
      </c>
      <c r="I241" s="6" t="s">
        <v>6</v>
      </c>
      <c r="J241" s="176" t="s">
        <v>99</v>
      </c>
    </row>
    <row r="242" spans="1:10" x14ac:dyDescent="0.25">
      <c r="B242" s="179"/>
      <c r="C242" s="179"/>
      <c r="D242" s="4"/>
      <c r="E242" s="4"/>
      <c r="F242" s="180"/>
      <c r="G242" s="4"/>
      <c r="H242" s="7"/>
      <c r="I242" s="4"/>
      <c r="J242" s="176"/>
    </row>
    <row r="243" spans="1:10" ht="15.75" x14ac:dyDescent="0.25">
      <c r="B243" s="177" t="s">
        <v>160</v>
      </c>
      <c r="C243" s="177"/>
      <c r="D243" s="9"/>
      <c r="E243" s="9"/>
      <c r="F243" s="9"/>
      <c r="G243" s="9"/>
      <c r="H243" s="9"/>
      <c r="I243" s="9"/>
      <c r="J243" s="9"/>
    </row>
    <row r="244" spans="1:10" ht="15.75" x14ac:dyDescent="0.25">
      <c r="A244" s="8" t="s">
        <v>8</v>
      </c>
      <c r="B244" s="177" t="s">
        <v>9</v>
      </c>
      <c r="C244" s="177"/>
      <c r="D244" s="17">
        <f>D246+D248+D252</f>
        <v>5620244.7199999997</v>
      </c>
      <c r="E244" s="17">
        <f t="shared" ref="E244:J244" si="130">E246+E248+E252</f>
        <v>6140933.0800000001</v>
      </c>
      <c r="F244" s="17">
        <f t="shared" si="130"/>
        <v>11761177.800000001</v>
      </c>
      <c r="G244" s="17">
        <f t="shared" si="130"/>
        <v>9212291.5800000001</v>
      </c>
      <c r="H244" s="17">
        <f t="shared" si="130"/>
        <v>9212291.5199999996</v>
      </c>
      <c r="I244" s="17">
        <f>I246+I248+I252</f>
        <v>9216121.4499999993</v>
      </c>
      <c r="J244" s="17">
        <f t="shared" si="130"/>
        <v>2545056.3500000006</v>
      </c>
    </row>
    <row r="245" spans="1:10" ht="15.75" x14ac:dyDescent="0.25">
      <c r="A245" s="31">
        <v>11000</v>
      </c>
      <c r="B245" s="31" t="s">
        <v>169</v>
      </c>
      <c r="C245" s="31"/>
      <c r="D245" s="32">
        <f>D246</f>
        <v>4419144</v>
      </c>
      <c r="E245" s="32">
        <f t="shared" ref="E245:E246" si="131">E246</f>
        <v>2460904.5</v>
      </c>
      <c r="F245" s="32">
        <f t="shared" ref="F245:F246" si="132">F246</f>
        <v>6880048.5</v>
      </c>
      <c r="G245" s="32">
        <f t="shared" ref="G245:G246" si="133">G246</f>
        <v>6689106.9400000004</v>
      </c>
      <c r="H245" s="32">
        <f t="shared" ref="H245:H246" si="134">H246</f>
        <v>6689106.8799999999</v>
      </c>
      <c r="I245" s="32">
        <f t="shared" ref="I245:I246" si="135">I246</f>
        <v>6693736.8099999996</v>
      </c>
      <c r="J245" s="32">
        <f t="shared" ref="J245:J246" si="136">J246</f>
        <v>186311.69000000041</v>
      </c>
    </row>
    <row r="246" spans="1:10" x14ac:dyDescent="0.25">
      <c r="A246" s="13" t="s">
        <v>10</v>
      </c>
      <c r="B246" s="12" t="s">
        <v>11</v>
      </c>
      <c r="C246" s="40"/>
      <c r="D246" s="14">
        <f>D247</f>
        <v>4419144</v>
      </c>
      <c r="E246" s="14">
        <f t="shared" si="131"/>
        <v>2460904.5</v>
      </c>
      <c r="F246" s="14">
        <f t="shared" si="132"/>
        <v>6880048.5</v>
      </c>
      <c r="G246" s="14">
        <f t="shared" si="133"/>
        <v>6689106.9400000004</v>
      </c>
      <c r="H246" s="14">
        <f t="shared" si="134"/>
        <v>6689106.8799999999</v>
      </c>
      <c r="I246" s="14">
        <f t="shared" si="135"/>
        <v>6693736.8099999996</v>
      </c>
      <c r="J246" s="14">
        <f t="shared" si="136"/>
        <v>186311.69000000041</v>
      </c>
    </row>
    <row r="247" spans="1:10" x14ac:dyDescent="0.25">
      <c r="A247" s="12" t="s">
        <v>12</v>
      </c>
      <c r="B247" s="12" t="s">
        <v>13</v>
      </c>
      <c r="C247" s="10"/>
      <c r="D247" s="14">
        <v>4419144</v>
      </c>
      <c r="E247" s="14">
        <v>2460904.5</v>
      </c>
      <c r="F247" s="14">
        <f>D247+E247</f>
        <v>6880048.5</v>
      </c>
      <c r="G247" s="14">
        <v>6689106.9400000004</v>
      </c>
      <c r="H247" s="14">
        <v>6689106.8799999999</v>
      </c>
      <c r="I247" s="14">
        <v>6693736.8099999996</v>
      </c>
      <c r="J247" s="14">
        <f>F247-I247</f>
        <v>186311.69000000041</v>
      </c>
    </row>
    <row r="248" spans="1:10" x14ac:dyDescent="0.25">
      <c r="A248" s="13" t="s">
        <v>14</v>
      </c>
      <c r="B248" s="13" t="s">
        <v>15</v>
      </c>
      <c r="C248" s="11"/>
      <c r="D248" s="16">
        <f>D249</f>
        <v>545671.04</v>
      </c>
      <c r="E248" s="16">
        <f t="shared" ref="E248:J248" si="137">E249</f>
        <v>1521267.37</v>
      </c>
      <c r="F248" s="16">
        <f t="shared" si="137"/>
        <v>2066938.41</v>
      </c>
      <c r="G248" s="16">
        <f t="shared" si="137"/>
        <v>1261097.72</v>
      </c>
      <c r="H248" s="16">
        <f t="shared" si="137"/>
        <v>1261097.72</v>
      </c>
      <c r="I248" s="16">
        <f t="shared" si="137"/>
        <v>1261097.72</v>
      </c>
      <c r="J248" s="16">
        <f t="shared" si="137"/>
        <v>805840.69</v>
      </c>
    </row>
    <row r="249" spans="1:10" x14ac:dyDescent="0.25">
      <c r="A249" s="12" t="s">
        <v>16</v>
      </c>
      <c r="B249" s="12" t="s">
        <v>17</v>
      </c>
      <c r="C249" s="10"/>
      <c r="D249" s="14">
        <f>D250+D251</f>
        <v>545671.04</v>
      </c>
      <c r="E249" s="14">
        <f t="shared" ref="E249:J249" si="138">E250+E251</f>
        <v>1521267.37</v>
      </c>
      <c r="F249" s="14">
        <f t="shared" si="138"/>
        <v>2066938.41</v>
      </c>
      <c r="G249" s="14">
        <f t="shared" si="138"/>
        <v>1261097.72</v>
      </c>
      <c r="H249" s="14">
        <f t="shared" si="138"/>
        <v>1261097.72</v>
      </c>
      <c r="I249" s="14">
        <f t="shared" si="138"/>
        <v>1261097.72</v>
      </c>
      <c r="J249" s="14">
        <f t="shared" si="138"/>
        <v>805840.69</v>
      </c>
    </row>
    <row r="250" spans="1:10" x14ac:dyDescent="0.25">
      <c r="A250" s="12" t="s">
        <v>18</v>
      </c>
      <c r="B250" s="12" t="s">
        <v>19</v>
      </c>
      <c r="C250" s="10"/>
      <c r="D250" s="14">
        <v>60536.04</v>
      </c>
      <c r="E250" s="14">
        <v>616403.69999999995</v>
      </c>
      <c r="F250" s="14">
        <f>D250+E250</f>
        <v>676939.74</v>
      </c>
      <c r="G250" s="14">
        <v>216618.44</v>
      </c>
      <c r="H250" s="14">
        <f>G250</f>
        <v>216618.44</v>
      </c>
      <c r="I250" s="14">
        <v>216618.44</v>
      </c>
      <c r="J250" s="14">
        <f>F250-I250</f>
        <v>460321.3</v>
      </c>
    </row>
    <row r="251" spans="1:10" x14ac:dyDescent="0.25">
      <c r="A251" s="12" t="s">
        <v>20</v>
      </c>
      <c r="B251" s="12" t="s">
        <v>21</v>
      </c>
      <c r="C251" s="10"/>
      <c r="D251" s="14">
        <v>485135</v>
      </c>
      <c r="E251" s="14">
        <v>904863.67</v>
      </c>
      <c r="F251" s="14">
        <f>D251+E251</f>
        <v>1389998.67</v>
      </c>
      <c r="G251" s="14">
        <v>1044479.28</v>
      </c>
      <c r="H251" s="14">
        <f>G251</f>
        <v>1044479.28</v>
      </c>
      <c r="I251" s="14">
        <v>1044479.28</v>
      </c>
      <c r="J251" s="14">
        <f>F251-I251</f>
        <v>345519.3899999999</v>
      </c>
    </row>
    <row r="252" spans="1:10" x14ac:dyDescent="0.25">
      <c r="A252" s="13" t="s">
        <v>22</v>
      </c>
      <c r="B252" s="13" t="s">
        <v>23</v>
      </c>
      <c r="C252" s="11"/>
      <c r="D252" s="16">
        <f>D253+D256+D258</f>
        <v>655429.67999999993</v>
      </c>
      <c r="E252" s="16">
        <f t="shared" ref="E252:J252" si="139">E253+E256+E258</f>
        <v>2158761.21</v>
      </c>
      <c r="F252" s="16">
        <f t="shared" si="139"/>
        <v>2814190.89</v>
      </c>
      <c r="G252" s="16">
        <f t="shared" si="139"/>
        <v>1262086.92</v>
      </c>
      <c r="H252" s="16">
        <f t="shared" si="139"/>
        <v>1262086.92</v>
      </c>
      <c r="I252" s="16">
        <f t="shared" si="139"/>
        <v>1261286.92</v>
      </c>
      <c r="J252" s="16">
        <f t="shared" si="139"/>
        <v>1552903.9700000002</v>
      </c>
    </row>
    <row r="253" spans="1:10" x14ac:dyDescent="0.25">
      <c r="A253" s="12" t="s">
        <v>24</v>
      </c>
      <c r="B253" s="12" t="s">
        <v>25</v>
      </c>
      <c r="C253" s="10"/>
      <c r="D253" s="14">
        <f>D254+D255</f>
        <v>381021.48</v>
      </c>
      <c r="E253" s="14">
        <f t="shared" ref="E253:J253" si="140">E254+E255</f>
        <v>1352903.96</v>
      </c>
      <c r="F253" s="14">
        <f t="shared" si="140"/>
        <v>1733925.4400000002</v>
      </c>
      <c r="G253" s="14">
        <f>G254+G255</f>
        <v>859254.74</v>
      </c>
      <c r="H253" s="14">
        <f t="shared" si="140"/>
        <v>859254.74</v>
      </c>
      <c r="I253" s="14">
        <f>I254+I255</f>
        <v>859254.74</v>
      </c>
      <c r="J253" s="14">
        <f t="shared" si="140"/>
        <v>874670.70000000007</v>
      </c>
    </row>
    <row r="254" spans="1:10" x14ac:dyDescent="0.25">
      <c r="A254" s="12" t="s">
        <v>26</v>
      </c>
      <c r="B254" s="12" t="s">
        <v>27</v>
      </c>
      <c r="C254" s="10"/>
      <c r="D254" s="14">
        <v>219601.8</v>
      </c>
      <c r="E254" s="14">
        <v>1209170.1000000001</v>
      </c>
      <c r="F254" s="14">
        <f>D254+E254</f>
        <v>1428771.9000000001</v>
      </c>
      <c r="G254" s="14">
        <v>560121.55000000005</v>
      </c>
      <c r="H254" s="14">
        <f>G254</f>
        <v>560121.55000000005</v>
      </c>
      <c r="I254" s="14">
        <v>560121.55000000005</v>
      </c>
      <c r="J254" s="14">
        <f t="shared" ref="J254:J259" si="141">F254-I254</f>
        <v>868650.35000000009</v>
      </c>
    </row>
    <row r="255" spans="1:10" x14ac:dyDescent="0.25">
      <c r="A255" s="12" t="s">
        <v>28</v>
      </c>
      <c r="B255" s="12" t="s">
        <v>29</v>
      </c>
      <c r="C255" s="10"/>
      <c r="D255" s="14">
        <v>161419.68</v>
      </c>
      <c r="E255" s="14">
        <v>143733.85999999999</v>
      </c>
      <c r="F255" s="14">
        <f>D255+E255</f>
        <v>305153.53999999998</v>
      </c>
      <c r="G255" s="14">
        <v>299133.19</v>
      </c>
      <c r="H255" s="14">
        <f>G255</f>
        <v>299133.19</v>
      </c>
      <c r="I255" s="14">
        <v>299133.19</v>
      </c>
      <c r="J255" s="14">
        <f t="shared" si="141"/>
        <v>6020.3499999999767</v>
      </c>
    </row>
    <row r="256" spans="1:10" x14ac:dyDescent="0.25">
      <c r="A256" s="12" t="s">
        <v>30</v>
      </c>
      <c r="B256" s="12" t="s">
        <v>31</v>
      </c>
      <c r="C256" s="10"/>
      <c r="D256" s="14">
        <f>D257</f>
        <v>196005.84</v>
      </c>
      <c r="E256" s="14">
        <f t="shared" ref="E256:I256" si="142">E257</f>
        <v>400876.25</v>
      </c>
      <c r="F256" s="14">
        <f t="shared" si="142"/>
        <v>596882.09</v>
      </c>
      <c r="G256" s="14">
        <f>G257</f>
        <v>304032.18</v>
      </c>
      <c r="H256" s="14">
        <f t="shared" si="142"/>
        <v>304032.18</v>
      </c>
      <c r="I256" s="14">
        <f t="shared" si="142"/>
        <v>304032.18</v>
      </c>
      <c r="J256" s="14">
        <f t="shared" si="141"/>
        <v>292849.90999999997</v>
      </c>
    </row>
    <row r="257" spans="1:10" x14ac:dyDescent="0.25">
      <c r="A257" s="12" t="s">
        <v>32</v>
      </c>
      <c r="B257" s="12" t="s">
        <v>33</v>
      </c>
      <c r="C257" s="10"/>
      <c r="D257" s="14">
        <v>196005.84</v>
      </c>
      <c r="E257" s="14">
        <v>400876.25</v>
      </c>
      <c r="F257" s="14">
        <f>D257+E257</f>
        <v>596882.09</v>
      </c>
      <c r="G257" s="14">
        <v>304032.18</v>
      </c>
      <c r="H257" s="14">
        <f>G257</f>
        <v>304032.18</v>
      </c>
      <c r="I257" s="14">
        <v>304032.18</v>
      </c>
      <c r="J257" s="14">
        <f t="shared" si="141"/>
        <v>292849.90999999997</v>
      </c>
    </row>
    <row r="258" spans="1:10" x14ac:dyDescent="0.25">
      <c r="A258" s="12" t="s">
        <v>34</v>
      </c>
      <c r="B258" s="12" t="s">
        <v>35</v>
      </c>
      <c r="C258" s="10"/>
      <c r="D258" s="14">
        <f>D259</f>
        <v>78402.36</v>
      </c>
      <c r="E258" s="14">
        <f t="shared" ref="E258:I258" si="143">E259</f>
        <v>404981</v>
      </c>
      <c r="F258" s="14">
        <f t="shared" si="143"/>
        <v>483383.36</v>
      </c>
      <c r="G258" s="14">
        <f t="shared" si="143"/>
        <v>98800</v>
      </c>
      <c r="H258" s="14">
        <f t="shared" si="143"/>
        <v>98800</v>
      </c>
      <c r="I258" s="14">
        <f t="shared" si="143"/>
        <v>98000</v>
      </c>
      <c r="J258" s="14">
        <f t="shared" si="141"/>
        <v>385383.36</v>
      </c>
    </row>
    <row r="259" spans="1:10" x14ac:dyDescent="0.25">
      <c r="A259" s="12" t="s">
        <v>36</v>
      </c>
      <c r="B259" s="12" t="s">
        <v>37</v>
      </c>
      <c r="C259" s="10"/>
      <c r="D259" s="14">
        <v>78402.36</v>
      </c>
      <c r="E259" s="14">
        <v>404981</v>
      </c>
      <c r="F259" s="14">
        <f>D259+E259</f>
        <v>483383.36</v>
      </c>
      <c r="G259" s="14">
        <v>98800</v>
      </c>
      <c r="H259" s="14">
        <f>G259</f>
        <v>98800</v>
      </c>
      <c r="I259" s="14">
        <v>98000</v>
      </c>
      <c r="J259" s="14">
        <f t="shared" si="141"/>
        <v>385383.36</v>
      </c>
    </row>
    <row r="260" spans="1:10" ht="15.75" x14ac:dyDescent="0.25">
      <c r="B260" s="187" t="s">
        <v>160</v>
      </c>
      <c r="C260" s="187"/>
      <c r="D260" s="27">
        <f>D244</f>
        <v>5620244.7199999997</v>
      </c>
      <c r="E260" s="27">
        <f t="shared" ref="E260:J260" si="144">E244</f>
        <v>6140933.0800000001</v>
      </c>
      <c r="F260" s="27">
        <f t="shared" si="144"/>
        <v>11761177.800000001</v>
      </c>
      <c r="G260" s="27">
        <f t="shared" si="144"/>
        <v>9212291.5800000001</v>
      </c>
      <c r="H260" s="27">
        <f t="shared" si="144"/>
        <v>9212291.5199999996</v>
      </c>
      <c r="I260" s="27">
        <f t="shared" si="144"/>
        <v>9216121.4499999993</v>
      </c>
      <c r="J260" s="27">
        <f t="shared" si="144"/>
        <v>2545056.3500000006</v>
      </c>
    </row>
    <row r="261" spans="1:10" ht="21" x14ac:dyDescent="0.35">
      <c r="B261" s="36" t="s">
        <v>172</v>
      </c>
    </row>
    <row r="262" spans="1:10" ht="15" customHeight="1" x14ac:dyDescent="0.25">
      <c r="B262" s="178" t="s">
        <v>97</v>
      </c>
      <c r="C262" s="179"/>
      <c r="D262" s="6" t="s">
        <v>2</v>
      </c>
      <c r="E262" s="6" t="s">
        <v>98</v>
      </c>
      <c r="F262" s="180" t="s">
        <v>3</v>
      </c>
      <c r="G262" s="6" t="s">
        <v>4</v>
      </c>
      <c r="H262" s="6" t="s">
        <v>5</v>
      </c>
      <c r="I262" s="6" t="s">
        <v>6</v>
      </c>
      <c r="J262" s="176" t="s">
        <v>99</v>
      </c>
    </row>
    <row r="263" spans="1:10" x14ac:dyDescent="0.25">
      <c r="B263" s="179"/>
      <c r="C263" s="179"/>
      <c r="D263" s="4"/>
      <c r="E263" s="4"/>
      <c r="F263" s="180"/>
      <c r="G263" s="4"/>
      <c r="H263" s="7"/>
      <c r="I263" s="4"/>
      <c r="J263" s="176"/>
    </row>
    <row r="264" spans="1:10" ht="15.75" x14ac:dyDescent="0.25">
      <c r="B264" s="177" t="s">
        <v>46</v>
      </c>
      <c r="C264" s="177"/>
      <c r="D264" s="9"/>
      <c r="E264" s="9"/>
      <c r="F264" s="9"/>
      <c r="G264" s="9"/>
      <c r="H264" s="9"/>
      <c r="I264" s="9"/>
      <c r="J264" s="9"/>
    </row>
    <row r="265" spans="1:10" ht="15.75" x14ac:dyDescent="0.25">
      <c r="A265" s="25" t="s">
        <v>47</v>
      </c>
      <c r="B265" s="25" t="s">
        <v>48</v>
      </c>
      <c r="C265" s="25"/>
      <c r="D265" s="23">
        <f>D266</f>
        <v>209800</v>
      </c>
      <c r="E265" s="23">
        <f t="shared" ref="E265:J265" si="145">E266</f>
        <v>154758.91</v>
      </c>
      <c r="F265" s="23">
        <f t="shared" si="145"/>
        <v>364558.91000000003</v>
      </c>
      <c r="G265" s="23">
        <f t="shared" si="145"/>
        <v>364558.91</v>
      </c>
      <c r="H265" s="23">
        <f t="shared" si="145"/>
        <v>364558.91</v>
      </c>
      <c r="I265" s="23">
        <f t="shared" si="145"/>
        <v>364558.91</v>
      </c>
      <c r="J265" s="23">
        <f t="shared" si="145"/>
        <v>0</v>
      </c>
    </row>
    <row r="266" spans="1:10" x14ac:dyDescent="0.25">
      <c r="A266" s="19">
        <v>27000</v>
      </c>
      <c r="B266" s="13" t="s">
        <v>161</v>
      </c>
      <c r="C266" s="13"/>
      <c r="D266" s="16">
        <f>D267+D269</f>
        <v>209800</v>
      </c>
      <c r="E266" s="16">
        <f t="shared" ref="E266:J266" si="146">E267+E269</f>
        <v>154758.91</v>
      </c>
      <c r="F266" s="16">
        <f t="shared" si="146"/>
        <v>364558.91000000003</v>
      </c>
      <c r="G266" s="16">
        <f t="shared" si="146"/>
        <v>364558.91</v>
      </c>
      <c r="H266" s="16">
        <f t="shared" si="146"/>
        <v>364558.91</v>
      </c>
      <c r="I266" s="16">
        <f t="shared" si="146"/>
        <v>364558.91</v>
      </c>
      <c r="J266" s="16">
        <f t="shared" si="146"/>
        <v>0</v>
      </c>
    </row>
    <row r="267" spans="1:10" x14ac:dyDescent="0.25">
      <c r="A267" s="18">
        <v>27100</v>
      </c>
      <c r="B267" s="12" t="s">
        <v>162</v>
      </c>
      <c r="C267" s="12"/>
      <c r="D267" s="14">
        <f>D268</f>
        <v>175000</v>
      </c>
      <c r="E267" s="14">
        <f t="shared" ref="E267:G269" si="147">E268</f>
        <v>189558.91</v>
      </c>
      <c r="F267" s="14">
        <f>D267+E267</f>
        <v>364558.91000000003</v>
      </c>
      <c r="G267" s="14">
        <f t="shared" si="147"/>
        <v>364558.91</v>
      </c>
      <c r="H267" s="14">
        <f>H268</f>
        <v>364558.91</v>
      </c>
      <c r="I267" s="14">
        <f>H267</f>
        <v>364558.91</v>
      </c>
      <c r="J267" s="14">
        <f>J268</f>
        <v>0</v>
      </c>
    </row>
    <row r="268" spans="1:10" x14ac:dyDescent="0.25">
      <c r="A268" s="18">
        <v>27101</v>
      </c>
      <c r="B268" s="12" t="s">
        <v>173</v>
      </c>
      <c r="C268" s="12"/>
      <c r="D268" s="14">
        <v>175000</v>
      </c>
      <c r="E268" s="14">
        <v>189558.91</v>
      </c>
      <c r="F268" s="14">
        <f>D268+E268</f>
        <v>364558.91000000003</v>
      </c>
      <c r="G268" s="14">
        <v>364558.91</v>
      </c>
      <c r="H268" s="14">
        <f>G268</f>
        <v>364558.91</v>
      </c>
      <c r="I268" s="14">
        <f>H268</f>
        <v>364558.91</v>
      </c>
      <c r="J268" s="14">
        <f>F268-I268</f>
        <v>0</v>
      </c>
    </row>
    <row r="269" spans="1:10" x14ac:dyDescent="0.25">
      <c r="A269" s="18">
        <v>27300</v>
      </c>
      <c r="B269" t="s">
        <v>175</v>
      </c>
      <c r="D269" s="14">
        <f>D270</f>
        <v>34800</v>
      </c>
      <c r="E269" s="14">
        <f t="shared" si="147"/>
        <v>-34800</v>
      </c>
      <c r="F269" s="14">
        <f>D269+E269</f>
        <v>0</v>
      </c>
      <c r="G269" s="14">
        <f t="shared" si="147"/>
        <v>0</v>
      </c>
      <c r="H269" s="14">
        <f>H270</f>
        <v>0</v>
      </c>
      <c r="I269" s="14">
        <f>H269</f>
        <v>0</v>
      </c>
      <c r="J269" s="14">
        <f>J270</f>
        <v>0</v>
      </c>
    </row>
    <row r="270" spans="1:10" x14ac:dyDescent="0.25">
      <c r="A270" s="18">
        <v>37301</v>
      </c>
      <c r="B270" t="s">
        <v>176</v>
      </c>
      <c r="D270" s="14">
        <v>34800</v>
      </c>
      <c r="E270" s="14">
        <v>-34800</v>
      </c>
      <c r="F270" s="14">
        <f>D270+E270</f>
        <v>0</v>
      </c>
      <c r="G270" s="14">
        <v>0</v>
      </c>
      <c r="H270" s="14">
        <f>G270</f>
        <v>0</v>
      </c>
      <c r="I270" s="14">
        <f>H270</f>
        <v>0</v>
      </c>
      <c r="J270" s="14">
        <f>F270-I270</f>
        <v>0</v>
      </c>
    </row>
    <row r="271" spans="1:10" ht="15.75" x14ac:dyDescent="0.25">
      <c r="A271" s="28">
        <v>30000</v>
      </c>
      <c r="B271" s="185" t="s">
        <v>44</v>
      </c>
      <c r="C271" s="185"/>
      <c r="D271" s="29">
        <f>D272</f>
        <v>0</v>
      </c>
      <c r="E271" s="29">
        <f>E272</f>
        <v>122849.08</v>
      </c>
      <c r="F271" s="29">
        <f t="shared" ref="F271:J271" si="148">F272</f>
        <v>122849.08</v>
      </c>
      <c r="G271" s="29">
        <f t="shared" si="148"/>
        <v>0</v>
      </c>
      <c r="H271" s="29">
        <f t="shared" si="148"/>
        <v>0</v>
      </c>
      <c r="I271" s="29">
        <f t="shared" si="148"/>
        <v>0</v>
      </c>
      <c r="J271" s="29">
        <f t="shared" si="148"/>
        <v>122849.08</v>
      </c>
    </row>
    <row r="272" spans="1:10" ht="15.75" x14ac:dyDescent="0.25">
      <c r="A272" s="31">
        <v>31000</v>
      </c>
      <c r="B272" s="31" t="s">
        <v>115</v>
      </c>
      <c r="C272" s="31"/>
      <c r="D272" s="16">
        <f>D273</f>
        <v>0</v>
      </c>
      <c r="E272" s="16">
        <f>E273</f>
        <v>122849.08</v>
      </c>
      <c r="F272" s="16">
        <f t="shared" ref="F272:J272" si="149">F273</f>
        <v>122849.08</v>
      </c>
      <c r="G272" s="16">
        <f t="shared" si="149"/>
        <v>0</v>
      </c>
      <c r="H272" s="16">
        <f t="shared" si="149"/>
        <v>0</v>
      </c>
      <c r="I272" s="16">
        <f t="shared" si="149"/>
        <v>0</v>
      </c>
      <c r="J272" s="16">
        <f t="shared" si="149"/>
        <v>122849.08</v>
      </c>
    </row>
    <row r="273" spans="1:10" ht="15.75" x14ac:dyDescent="0.25">
      <c r="A273" s="33">
        <v>31100</v>
      </c>
      <c r="B273" s="33" t="s">
        <v>116</v>
      </c>
      <c r="C273" s="31"/>
      <c r="D273" s="14">
        <f>D274</f>
        <v>0</v>
      </c>
      <c r="E273" s="14">
        <f t="shared" ref="E273:I273" si="150">E274</f>
        <v>122849.08</v>
      </c>
      <c r="F273" s="14">
        <f t="shared" si="150"/>
        <v>122849.08</v>
      </c>
      <c r="G273" s="14">
        <f t="shared" si="150"/>
        <v>0</v>
      </c>
      <c r="H273" s="14">
        <f t="shared" si="150"/>
        <v>0</v>
      </c>
      <c r="I273" s="14">
        <f t="shared" si="150"/>
        <v>0</v>
      </c>
      <c r="J273" s="14">
        <f>J274</f>
        <v>122849.08</v>
      </c>
    </row>
    <row r="274" spans="1:10" x14ac:dyDescent="0.25">
      <c r="A274" s="33">
        <v>31101</v>
      </c>
      <c r="B274" s="33" t="s">
        <v>117</v>
      </c>
      <c r="C274" s="34" t="s">
        <v>102</v>
      </c>
      <c r="D274" s="14">
        <v>0</v>
      </c>
      <c r="E274" s="14">
        <v>122849.08</v>
      </c>
      <c r="F274" s="14">
        <f>D274+E274</f>
        <v>122849.08</v>
      </c>
      <c r="G274" s="14">
        <v>0</v>
      </c>
      <c r="H274" s="14">
        <f>G274</f>
        <v>0</v>
      </c>
      <c r="I274" s="14">
        <v>0</v>
      </c>
      <c r="J274" s="14">
        <f>F274-I274</f>
        <v>122849.08</v>
      </c>
    </row>
    <row r="275" spans="1:10" ht="15.75" x14ac:dyDescent="0.25">
      <c r="B275" s="187" t="s">
        <v>46</v>
      </c>
      <c r="C275" s="187"/>
      <c r="D275" s="27">
        <f>D265+D271</f>
        <v>209800</v>
      </c>
      <c r="E275" s="27">
        <f t="shared" ref="E275:J275" si="151">E265+E271</f>
        <v>277607.99</v>
      </c>
      <c r="F275" s="27">
        <f t="shared" si="151"/>
        <v>487407.99000000005</v>
      </c>
      <c r="G275" s="27">
        <f t="shared" si="151"/>
        <v>364558.91</v>
      </c>
      <c r="H275" s="27">
        <f t="shared" si="151"/>
        <v>364558.91</v>
      </c>
      <c r="I275" s="27">
        <f t="shared" si="151"/>
        <v>364558.91</v>
      </c>
      <c r="J275" s="27">
        <f t="shared" si="151"/>
        <v>122849.08</v>
      </c>
    </row>
    <row r="277" spans="1:10" ht="15.75" x14ac:dyDescent="0.25">
      <c r="B277" s="187" t="s">
        <v>177</v>
      </c>
      <c r="C277" s="187"/>
      <c r="D277" s="27">
        <f t="shared" ref="D277:J277" si="152">D89+D171+D199+D212+D238+D260+D275</f>
        <v>15789830</v>
      </c>
      <c r="E277" s="27">
        <f t="shared" si="152"/>
        <v>10726132.380000001</v>
      </c>
      <c r="F277" s="27">
        <f t="shared" si="152"/>
        <v>26515962.379999999</v>
      </c>
      <c r="G277" s="27">
        <f t="shared" si="152"/>
        <v>23042692.510000002</v>
      </c>
      <c r="H277" s="27">
        <f t="shared" si="152"/>
        <v>23042692.41</v>
      </c>
      <c r="I277" s="27">
        <f t="shared" si="152"/>
        <v>23047230.16</v>
      </c>
      <c r="J277" s="27">
        <f t="shared" si="152"/>
        <v>3468732.2200000011</v>
      </c>
    </row>
    <row r="279" spans="1:10" ht="15.75" x14ac:dyDescent="0.25">
      <c r="B279" s="189" t="s">
        <v>182</v>
      </c>
      <c r="C279" s="189"/>
      <c r="D279" s="43"/>
      <c r="E279" s="44" t="s">
        <v>102</v>
      </c>
      <c r="F279" s="43"/>
      <c r="G279" s="43"/>
      <c r="H279" s="43"/>
      <c r="I279" s="43"/>
      <c r="J279" s="43"/>
    </row>
    <row r="280" spans="1:10" ht="15.75" x14ac:dyDescent="0.25">
      <c r="B280" s="31"/>
      <c r="C280" s="31"/>
      <c r="E280" s="46"/>
    </row>
    <row r="281" spans="1:10" ht="15.75" x14ac:dyDescent="0.25">
      <c r="B281" s="31" t="str">
        <f>B264</f>
        <v>RECURSOS FEDERALES</v>
      </c>
      <c r="C281" s="31"/>
      <c r="D281" s="47">
        <f>D171+D212+D238+D275</f>
        <v>5620245.2800000003</v>
      </c>
      <c r="E281" s="47">
        <f t="shared" ref="E281:J281" si="153">E171+E212+E238+E275</f>
        <v>1692239.9900000002</v>
      </c>
      <c r="F281" s="47">
        <f t="shared" si="153"/>
        <v>7312485.2700000005</v>
      </c>
      <c r="G281" s="47">
        <f t="shared" si="153"/>
        <v>7694133.2699999996</v>
      </c>
      <c r="H281" s="47">
        <f t="shared" si="153"/>
        <v>7694133.2699999996</v>
      </c>
      <c r="I281" s="47">
        <f t="shared" si="153"/>
        <v>7694841.6899999995</v>
      </c>
      <c r="J281" s="47">
        <f t="shared" si="153"/>
        <v>-382356.42</v>
      </c>
    </row>
    <row r="282" spans="1:10" ht="15.75" x14ac:dyDescent="0.25">
      <c r="B282" s="31" t="str">
        <f>B243</f>
        <v>RECURSOS ESTATALES</v>
      </c>
      <c r="C282" s="31"/>
      <c r="D282" s="47">
        <f>D199+D260</f>
        <v>5620244.7199999997</v>
      </c>
      <c r="E282" s="47">
        <f t="shared" ref="E282:J282" si="154">E199+E260</f>
        <v>7833173.0700000003</v>
      </c>
      <c r="F282" s="47">
        <f t="shared" si="154"/>
        <v>13453417.790000001</v>
      </c>
      <c r="G282" s="47">
        <f t="shared" si="154"/>
        <v>10108861.82</v>
      </c>
      <c r="H282" s="47">
        <f t="shared" si="154"/>
        <v>10108861.76</v>
      </c>
      <c r="I282" s="47">
        <f t="shared" si="154"/>
        <v>10112691.689999999</v>
      </c>
      <c r="J282" s="47">
        <f t="shared" si="154"/>
        <v>3340726.1000000006</v>
      </c>
    </row>
    <row r="283" spans="1:10" ht="15.75" customHeight="1" x14ac:dyDescent="0.25">
      <c r="B283" s="188" t="s">
        <v>7</v>
      </c>
      <c r="C283" s="188"/>
      <c r="D283" s="47">
        <f>D89</f>
        <v>4549340</v>
      </c>
      <c r="E283" s="47">
        <f t="shared" ref="E283:J283" si="155">E89</f>
        <v>1200719.32</v>
      </c>
      <c r="F283" s="47">
        <f t="shared" si="155"/>
        <v>5750059.3200000003</v>
      </c>
      <c r="G283" s="47">
        <f t="shared" si="155"/>
        <v>5239697.4200000009</v>
      </c>
      <c r="H283" s="47">
        <f t="shared" si="155"/>
        <v>5239697.3800000008</v>
      </c>
      <c r="I283" s="47">
        <f t="shared" si="155"/>
        <v>5239696.78</v>
      </c>
      <c r="J283" s="47">
        <f t="shared" si="155"/>
        <v>510362.5400000005</v>
      </c>
    </row>
    <row r="285" spans="1:10" ht="15.75" x14ac:dyDescent="0.25">
      <c r="B285" s="187" t="s">
        <v>177</v>
      </c>
      <c r="C285" s="187"/>
      <c r="D285" s="45">
        <f>SUM(D281:D284)</f>
        <v>15789830</v>
      </c>
      <c r="E285" s="45">
        <f t="shared" ref="E285:J285" si="156">SUM(E281:E284)</f>
        <v>10726132.380000001</v>
      </c>
      <c r="F285" s="45">
        <f t="shared" si="156"/>
        <v>26515962.380000003</v>
      </c>
      <c r="G285" s="45">
        <f t="shared" si="156"/>
        <v>23042692.510000002</v>
      </c>
      <c r="H285" s="45">
        <f t="shared" si="156"/>
        <v>23042692.410000004</v>
      </c>
      <c r="I285" s="45">
        <f t="shared" si="156"/>
        <v>23047230.16</v>
      </c>
      <c r="J285" s="45">
        <f t="shared" si="156"/>
        <v>3468732.2200000011</v>
      </c>
    </row>
  </sheetData>
  <mergeCells count="51">
    <mergeCell ref="B285:C285"/>
    <mergeCell ref="J262:J263"/>
    <mergeCell ref="E6:E7"/>
    <mergeCell ref="B283:C283"/>
    <mergeCell ref="B279:C279"/>
    <mergeCell ref="F262:F263"/>
    <mergeCell ref="B264:C264"/>
    <mergeCell ref="B271:C271"/>
    <mergeCell ref="B275:C275"/>
    <mergeCell ref="B277:C277"/>
    <mergeCell ref="B243:C243"/>
    <mergeCell ref="B244:C244"/>
    <mergeCell ref="B260:C260"/>
    <mergeCell ref="B262:C263"/>
    <mergeCell ref="F241:F242"/>
    <mergeCell ref="J241:J242"/>
    <mergeCell ref="B218:C218"/>
    <mergeCell ref="B238:C238"/>
    <mergeCell ref="B241:C242"/>
    <mergeCell ref="B123:C123"/>
    <mergeCell ref="B171:C171"/>
    <mergeCell ref="B199:C199"/>
    <mergeCell ref="B205:C205"/>
    <mergeCell ref="B206:C206"/>
    <mergeCell ref="B212:C212"/>
    <mergeCell ref="J91:J92"/>
    <mergeCell ref="B93:C93"/>
    <mergeCell ref="B94:C94"/>
    <mergeCell ref="B91:C92"/>
    <mergeCell ref="F91:F92"/>
    <mergeCell ref="J6:J7"/>
    <mergeCell ref="B54:C54"/>
    <mergeCell ref="B8:C8"/>
    <mergeCell ref="B9:C9"/>
    <mergeCell ref="B6:C7"/>
    <mergeCell ref="B2:G2"/>
    <mergeCell ref="B3:G3"/>
    <mergeCell ref="B4:G4"/>
    <mergeCell ref="F6:F7"/>
    <mergeCell ref="B186:C186"/>
    <mergeCell ref="J215:J216"/>
    <mergeCell ref="B217:C217"/>
    <mergeCell ref="B215:C216"/>
    <mergeCell ref="F215:F216"/>
    <mergeCell ref="J173:J174"/>
    <mergeCell ref="B175:C175"/>
    <mergeCell ref="B173:C174"/>
    <mergeCell ref="F173:F174"/>
    <mergeCell ref="F203:F204"/>
    <mergeCell ref="J203:J204"/>
    <mergeCell ref="B203:C204"/>
  </mergeCells>
  <pageMargins left="0.7" right="0.7" top="0.75" bottom="0.75" header="0.3" footer="0.3"/>
  <pageSetup orientation="portrait" r:id="rId1"/>
  <ignoredErrors>
    <ignoredError sqref="G154 G159 H162 J162 F169:G169 G179 E177 G161 H160 J160 H158 J158 E187:E191 F190:G191 H198 F197:G197 J198 F248:F249 J247 H256:H258 H269:H270 H268 G21 G18 G19 J26 G26 F24:G25 I23 G23 I14 G14 H15 G15 F16:G17 H20 F20 F22:G22 H11 F12:G12 F11:G11 F14 F28:G31 F21 G20 F18 F15 F23 F26 I26 F19 F36:G39 H52 E28 F41:F42 F45 F47:F48 F50:F52 F33:G33 F32 H32 J32 F34 H34 J154:J155 J159 J168:J169 J161 J189:J195 J197 J21 J18 J19 J24:J25 J23 J14 J15 J16:J17 J20 J22 J11 J12:J13 J28:J31 J36:J39 J52 J33 J34 F13:G13 F57:G64 F84 F73:G74 F69:G69 F72 F66:G66 F65 H65 J65 F67 H67 J67 F70 H70 J70 F76:G76 F75 H75 J75 F78:G78 F77 H77 J77 F80:G81 F79 H79 J79 F82 H82 J82 E55 F101 F103 F105:F106 F108 F110 F112 G155 G168 G170 F161 F159 F154 F116 F155:F158 F160 F162:F164 F138 F143 F152:F153 F126 F147 F140 F128 F149 F145 F119:F122 F130 F132:F135 H189 F193:G194 H192 H195 E193 F252:F253 F256 F258 D266 J269:J270 J268 J266:J267 J209 J210 H209 J211 H211 F210:G210 D207:G208 D212:G212 D210:E210 D211:G211 I211 D209 F209:G209 H154 H159 H169 H161 H190:H191 H197 H21 H18 H19 H26 H24:H25 H23 H14 H16:H17 H22 H12 H28:H31 H36:H39 H33 H13 H57:H64 H73:H74 H69 H66 H76 H78 H80:H81 H155 H168 H170 H193:H194 H210 H207:H208 H212 I269:I270 I268 I15 I20 I11 I52 I34 I189 I192 I209 I154 I159 I169 I161 I190:I191 I197 I21 I18 I19 I24:I25 I16:I17 I22 I28:I31 I36:I39 I33 I57:J64 I73:J74 I69:J69 I66:J66 I76:J76 I78:J78 I80:J81 I155 I168 I170 I193:I194 I210 I207:J208 I212:J212" formula="1"/>
    <ignoredError sqref="A94 A9:A26 A98:A122 A176:C176 A179:C179 A181:E181 C185 A182:C182 C183:D183 C184:E184 A177:D178 G177 F178:G178 A180:D180 H177 A206:C206 A220:D220 A222:E223 A221:C221 A218:C218 A226:E226 A224:C224 J224 A225:C225 G225 I225 A230:E230 A228:C228 J228 A229:C229 J229 H230 A232:E232 A231:C231 G232 J231 A233:C233 G233 I233 A236:E236 A234 A235:C235 A237:C237 H233 A244:A259 A265 A227:C227 E227 F222:G223 F226:G226 F236:G236 F227:G227 A29:A52 J178 J225 J230 J232 J233 J222:J223 J226 J236 J227 H178 H225 H232 H222:H223 H226 H236 H227 I177 I230 I178 I232 I222:I223 I226 I236 I227" numberStoredAsText="1"/>
    <ignoredError sqref="D100:E100 D99:E99 I126 G136:G137 G134 I134 G141:G142 G150:G151 G147 I147 G149 I149 G124:G125 F100 F99 J98 J136:J137 J141:J142 J150:J151 J124:J125 H136:H137 H141:H142 H150:H151 H124:H125 I136:I137 I141:I142 I150:I151 I124:I125 J283:J285" evalError="1"/>
    <ignoredError sqref="H179 F180:G180 H185 F183:G183 H182 J179 J182 J185 F230 H237 J237 J180:J181 J183:J184 G181 G184 F232 H180 H183 H181 H184 I179 I185 I182 I237 I180 I183 I181 I184 J221" numberStoredAsText="1" formula="1"/>
    <ignoredError sqref="F98:G98 F85:G87 F40:G40 G97 G102 G99:G100 G146 G139 H132 G132 J149 H149 H147 H135 H134 G133 G127 G126 H42 H45 H48 H51 G41 G47 G50 F46:G46 F43:G44 J99:J123 J85:J87 J145:J147 G148 G144 J126:J135 J40:J48 J50:J51 H53 F89:G96 G88 G84 H72 F68 F71:G71 F83:G83 J72 H101 G104 G103 G107 G105 G106 G109 G108 G111 G110 F114:G115 G112 G113 F111 F109 F107 F104 F102 G117:G118 G116 G120 G119 G123 G121 G122 G129 G128 G131 G130 H138 G140 G143 G145 F124:F125 F150:F151 F141:F142 F136:F137 F131 F129 F123 F117:F118 F144 F148 F127 F139 F146 J138 J271:J277 H98 H85:H87 H40 H97 H102 H99:H100 H146 H139 H133 H127 H126 H41 H47 H50 H46 H43:H44 H148 H144 H89:H96 H88 H84 H71 H83 H104 H103 H107 H105 H106 H109 H108 H111 H110 H114:H115 H112 H113 H117:H118 H116 H120 H119 H123 H121 H122 H129 H128 H131 H130 H140 H143 H145 I132 I42 I45 I48 I51 I53:J53 I101 I98 I85:I87 I40 I97:J97 I102 I99:I100 I146 I139:J139 I133 I127 I41 I47 I50 I46 I43:I44 I148:J148 I144:J144 I89:I96 I88 I84:J84 I71:J71 I83:J83 I104 I107 I106 I109 I108 I111 I110 I114:I115 I112 I113 I117:I118 I116 I120 I119 I123 I121 I122 I129 I128 I131 I130 I140:J140 I143:J143 I145 J89:J96" evalError="1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Evaluacion</vt:lpstr>
      <vt:lpstr>Reporte</vt:lpstr>
      <vt:lpstr>Evaluacion!Área_de_impresión</vt:lpstr>
      <vt:lpstr>Evaluacion!Títulos_a_imprimir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Estado del Ejercicio del Presupuesto por Fuente de Financiamiento Al 31/jul./2023</dc:title>
  <dc:creator>C. P. MIGUEL</dc:creator>
  <cp:lastModifiedBy>Daniel Valdovinos</cp:lastModifiedBy>
  <cp:lastPrinted>2024-02-26T17:45:20Z</cp:lastPrinted>
  <dcterms:created xsi:type="dcterms:W3CDTF">2023-10-06T23:03:44Z</dcterms:created>
  <dcterms:modified xsi:type="dcterms:W3CDTF">2024-02-26T17:45:22Z</dcterms:modified>
</cp:coreProperties>
</file>